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2024-2028" sheetId="6" r:id="rId1"/>
  </sheets>
  <calcPr calcId="125725"/>
</workbook>
</file>

<file path=xl/calcChain.xml><?xml version="1.0" encoding="utf-8"?>
<calcChain xmlns="http://schemas.openxmlformats.org/spreadsheetml/2006/main">
  <c r="D23" i="6"/>
  <c r="C25"/>
  <c r="C26"/>
  <c r="C19"/>
  <c r="C21" l="1"/>
  <c r="C9"/>
  <c r="G20" l="1"/>
  <c r="I20"/>
  <c r="J9" l="1"/>
  <c r="J10"/>
  <c r="J11"/>
  <c r="J12"/>
  <c r="J13"/>
  <c r="J14"/>
  <c r="J15"/>
  <c r="J16"/>
  <c r="J17"/>
  <c r="J18"/>
  <c r="J19"/>
  <c r="J21"/>
  <c r="J22"/>
  <c r="J23"/>
  <c r="J24"/>
  <c r="J25"/>
  <c r="J26"/>
  <c r="I10"/>
  <c r="I11"/>
  <c r="I12"/>
  <c r="I13"/>
  <c r="I14"/>
  <c r="I15"/>
  <c r="I16"/>
  <c r="I17"/>
  <c r="I18"/>
  <c r="I19"/>
  <c r="I21"/>
  <c r="I22"/>
  <c r="I23"/>
  <c r="I24"/>
  <c r="I25"/>
  <c r="I26"/>
  <c r="I9"/>
  <c r="H9"/>
  <c r="H10"/>
  <c r="H11"/>
  <c r="H12"/>
  <c r="H13"/>
  <c r="H14"/>
  <c r="H15"/>
  <c r="H16"/>
  <c r="H17"/>
  <c r="H18"/>
  <c r="H19"/>
  <c r="H21"/>
  <c r="H22"/>
  <c r="H23"/>
  <c r="H24"/>
  <c r="H25"/>
  <c r="H26"/>
  <c r="G9"/>
  <c r="G10"/>
  <c r="G11"/>
  <c r="G12"/>
  <c r="G13"/>
  <c r="G14"/>
  <c r="G15"/>
  <c r="G16"/>
  <c r="G17"/>
  <c r="G18"/>
  <c r="G19"/>
  <c r="G21"/>
  <c r="G22"/>
  <c r="G23"/>
  <c r="G24"/>
  <c r="G25"/>
  <c r="G26"/>
  <c r="C8"/>
  <c r="D8"/>
  <c r="E8"/>
  <c r="F8"/>
  <c r="J8" l="1"/>
  <c r="I8"/>
  <c r="E27" l="1"/>
  <c r="F27"/>
  <c r="B8" l="1"/>
  <c r="B27" l="1"/>
  <c r="H8"/>
  <c r="G8"/>
  <c r="C27"/>
  <c r="D27"/>
  <c r="J27" l="1"/>
  <c r="I27"/>
  <c r="G27"/>
  <c r="H27"/>
</calcChain>
</file>

<file path=xl/sharedStrings.xml><?xml version="1.0" encoding="utf-8"?>
<sst xmlns="http://schemas.openxmlformats.org/spreadsheetml/2006/main" count="35" uniqueCount="35">
  <si>
    <t>Наименование</t>
  </si>
  <si>
    <t>Всего на реализацию муниципальных программ</t>
  </si>
  <si>
    <t xml:space="preserve">Проект бюджета </t>
  </si>
  <si>
    <t>(тыс.рублей)</t>
  </si>
  <si>
    <t>Муниципальная программа "Формирование современной городской среды муниципального образования город Урай" на 2018-2022 годы</t>
  </si>
  <si>
    <t>Муниципальная программа "Профилактика правонарушений на территории города Урай" на 2018-2030 годы</t>
  </si>
  <si>
    <t>Муниципальная программа "Совершенствование и развитие муниципального управления в городе Урай" на 2018-2030 годы</t>
  </si>
  <si>
    <t>Муниципальная программа "Обеспечение градостроительной деятельности на территории города Урай" на  2018-2030 годы</t>
  </si>
  <si>
    <t>Непрограммные направления деятельности</t>
  </si>
  <si>
    <t xml:space="preserve">Всего расходов </t>
  </si>
  <si>
    <t>Муниципальная программа "Развитие образования и молодежной политики в городе Урай" на 2019-2030 годы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</si>
  <si>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</si>
  <si>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на 2019-2030 годы</t>
  </si>
  <si>
    <t>Муниципальная программа "Охрана окружающей среды в границах города Урай"</t>
  </si>
  <si>
    <t>Муниципальная программа "Информационное общество - Урай" на 2019-2030 годы</t>
  </si>
  <si>
    <t>Муниципальная программа "Развитие транспортной системы города Урай"</t>
  </si>
  <si>
    <t>Муниципальная программа "Управление муниципальными финансами в городе Урай"</t>
  </si>
  <si>
    <t>Муниципальная программа  "Развитие жилищно-коммунального комплекса и повышение энергетической эффективности в городе Урай на 2019-2030 годы"</t>
  </si>
  <si>
    <t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</t>
  </si>
  <si>
    <t>к.7=к.4-к.2</t>
  </si>
  <si>
    <t>к.9=к.4-к.3</t>
  </si>
  <si>
    <t>к.8=к.4/к.2*100%</t>
  </si>
  <si>
    <t>к.10=к.4/к.3*100%</t>
  </si>
  <si>
    <t>Муниципальная программа "Культура города Урай"</t>
  </si>
  <si>
    <t>Мунципальная программа "Развитие физической культуры, спорта и туризма в городе Урай и укрепление здоровья граждан города Урай" на 2019-2030 годы</t>
  </si>
  <si>
    <t>Муниципальная программа "Развитие гражданского общества на территории города Урай"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</si>
  <si>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</si>
  <si>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Сведения о расходах бюджета по муниципальным программам и непрограммным направлениям деятельности на 2026 год и на плановый период 2027-2028 годов в сравнении с ожидаемым исполнением за 2025 год (оценка текущего финансового года) и отчетными данными</t>
  </si>
  <si>
    <t>Исполнено за 2024 год</t>
  </si>
  <si>
    <t>Ожидаемое исполнение за 2025 год</t>
  </si>
  <si>
    <t>2026 год</t>
  </si>
  <si>
    <t>2027 год</t>
  </si>
  <si>
    <t xml:space="preserve">2028 год </t>
  </si>
  <si>
    <t xml:space="preserve">Сравнение плана 2026 года от исполнение за 2024 года </t>
  </si>
  <si>
    <t>Сравнение плана 2026 года от ожидаемого исполнения за 2025 год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</si>
</sst>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#,##0.0"/>
    <numFmt numFmtId="168" formatCode="&quot;+&quot;\ #,##0.0;&quot;-&quot;\ #,##0.0;&quot;&quot;\ 0.0"/>
    <numFmt numFmtId="169" formatCode="0000000000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Protection="1">
      <protection locked="0"/>
    </xf>
    <xf numFmtId="166" fontId="3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166" fontId="9" fillId="0" borderId="0" xfId="2" applyNumberFormat="1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6" fontId="3" fillId="0" borderId="0" xfId="2" applyNumberFormat="1" applyFont="1" applyAlignment="1" applyProtection="1">
      <alignment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wrapText="1"/>
      <protection locked="0"/>
    </xf>
    <xf numFmtId="166" fontId="13" fillId="0" borderId="0" xfId="2" applyNumberFormat="1" applyFont="1" applyFill="1" applyProtection="1">
      <protection locked="0"/>
    </xf>
    <xf numFmtId="0" fontId="13" fillId="0" borderId="0" xfId="0" applyFont="1" applyProtection="1">
      <protection locked="0"/>
    </xf>
    <xf numFmtId="166" fontId="11" fillId="0" borderId="0" xfId="2" applyNumberFormat="1" applyFont="1" applyFill="1" applyAlignment="1" applyProtection="1">
      <alignment horizontal="right"/>
      <protection locked="0"/>
    </xf>
    <xf numFmtId="0" fontId="15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 applyProtection="1">
      <alignment horizontal="left" vertical="center" wrapText="1" shrinkToFit="1"/>
      <protection locked="0"/>
    </xf>
    <xf numFmtId="0" fontId="10" fillId="2" borderId="0" xfId="0" applyFont="1" applyFill="1" applyProtection="1">
      <protection locked="0"/>
    </xf>
    <xf numFmtId="0" fontId="18" fillId="0" borderId="1" xfId="0" applyFont="1" applyBorder="1" applyAlignment="1">
      <alignment vertical="center" wrapText="1"/>
    </xf>
    <xf numFmtId="167" fontId="3" fillId="0" borderId="0" xfId="0" applyNumberFormat="1" applyFont="1" applyProtection="1">
      <protection locked="0"/>
    </xf>
    <xf numFmtId="0" fontId="21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vertical="center" wrapText="1"/>
      <protection locked="0"/>
    </xf>
    <xf numFmtId="169" fontId="9" fillId="0" borderId="1" xfId="0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horizontal="right"/>
      <protection locked="0"/>
    </xf>
    <xf numFmtId="165" fontId="16" fillId="0" borderId="1" xfId="2" applyNumberFormat="1" applyFont="1" applyFill="1" applyBorder="1" applyAlignment="1" applyProtection="1">
      <protection locked="0"/>
    </xf>
    <xf numFmtId="168" fontId="16" fillId="0" borderId="1" xfId="2" applyNumberFormat="1" applyFont="1" applyFill="1" applyBorder="1" applyAlignment="1" applyProtection="1">
      <protection locked="0"/>
    </xf>
    <xf numFmtId="166" fontId="8" fillId="0" borderId="1" xfId="2" applyNumberFormat="1" applyFont="1" applyFill="1" applyBorder="1" applyAlignment="1" applyProtection="1">
      <protection locked="0"/>
    </xf>
    <xf numFmtId="165" fontId="8" fillId="0" borderId="1" xfId="0" applyNumberFormat="1" applyFont="1" applyFill="1" applyBorder="1" applyAlignment="1" applyProtection="1">
      <alignment wrapText="1"/>
      <protection locked="0"/>
    </xf>
    <xf numFmtId="168" fontId="8" fillId="0" borderId="1" xfId="2" applyNumberFormat="1" applyFont="1" applyFill="1" applyBorder="1" applyAlignment="1" applyProtection="1">
      <protection locked="0"/>
    </xf>
    <xf numFmtId="165" fontId="8" fillId="0" borderId="1" xfId="2" applyNumberFormat="1" applyFont="1" applyFill="1" applyBorder="1" applyAlignment="1" applyProtection="1">
      <protection locked="0"/>
    </xf>
    <xf numFmtId="168" fontId="20" fillId="0" borderId="1" xfId="0" applyNumberFormat="1" applyFont="1" applyFill="1" applyBorder="1" applyAlignment="1" applyProtection="1">
      <protection locked="0"/>
    </xf>
    <xf numFmtId="167" fontId="16" fillId="2" borderId="1" xfId="0" applyNumberFormat="1" applyFont="1" applyFill="1" applyBorder="1" applyAlignment="1" applyProtection="1">
      <alignment wrapText="1" shrinkToFit="1"/>
      <protection locked="0"/>
    </xf>
    <xf numFmtId="168" fontId="23" fillId="0" borderId="1" xfId="0" applyNumberFormat="1" applyFont="1" applyFill="1" applyBorder="1" applyAlignment="1" applyProtection="1"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166" fontId="11" fillId="0" borderId="1" xfId="2" applyNumberFormat="1" applyFon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80" zoomScaleNormal="80" workbookViewId="0">
      <pane xSplit="1" ySplit="7" topLeftCell="B23" activePane="bottomRight" state="frozen"/>
      <selection pane="topRight" activeCell="B1" sqref="B1"/>
      <selection pane="bottomLeft" activeCell="A7" sqref="A7"/>
      <selection pane="bottomRight" activeCell="F30" sqref="F30"/>
    </sheetView>
  </sheetViews>
  <sheetFormatPr defaultColWidth="9.140625" defaultRowHeight="12.75"/>
  <cols>
    <col min="1" max="1" width="71" style="15" customWidth="1"/>
    <col min="2" max="2" width="16.140625" style="18" customWidth="1"/>
    <col min="3" max="3" width="19" style="18" customWidth="1"/>
    <col min="4" max="4" width="15" style="18" customWidth="1"/>
    <col min="5" max="5" width="14.7109375" style="18" customWidth="1"/>
    <col min="6" max="6" width="14.85546875" style="18" customWidth="1"/>
    <col min="7" max="7" width="14.85546875" style="1" customWidth="1"/>
    <col min="8" max="8" width="14.140625" style="1" customWidth="1"/>
    <col min="9" max="9" width="14.28515625" style="1" customWidth="1"/>
    <col min="10" max="10" width="17.140625" style="1" customWidth="1"/>
    <col min="11" max="16384" width="9.140625" style="1"/>
  </cols>
  <sheetData>
    <row r="1" spans="1:10" ht="86.25" customHeight="1">
      <c r="A1" s="42" t="s">
        <v>27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0.15" customHeight="1">
      <c r="A2" s="10"/>
      <c r="B2" s="16"/>
      <c r="C2" s="16"/>
      <c r="D2" s="16"/>
      <c r="E2" s="16"/>
      <c r="F2" s="16"/>
    </row>
    <row r="3" spans="1:10" ht="10.15" customHeight="1">
      <c r="A3" s="10"/>
      <c r="B3" s="16"/>
      <c r="C3" s="16"/>
      <c r="D3" s="16"/>
      <c r="E3" s="16"/>
      <c r="F3" s="16"/>
    </row>
    <row r="4" spans="1:10" s="2" customFormat="1" ht="15.75">
      <c r="A4" s="11"/>
      <c r="B4" s="17"/>
      <c r="C4" s="17"/>
      <c r="D4" s="17"/>
      <c r="E4" s="17"/>
      <c r="I4" s="19" t="s">
        <v>3</v>
      </c>
    </row>
    <row r="5" spans="1:10" s="6" customFormat="1" ht="53.25" customHeight="1">
      <c r="A5" s="43" t="s">
        <v>0</v>
      </c>
      <c r="B5" s="44" t="s">
        <v>28</v>
      </c>
      <c r="C5" s="44" t="s">
        <v>29</v>
      </c>
      <c r="D5" s="45" t="s">
        <v>2</v>
      </c>
      <c r="E5" s="45"/>
      <c r="F5" s="45"/>
      <c r="G5" s="41" t="s">
        <v>33</v>
      </c>
      <c r="H5" s="41"/>
      <c r="I5" s="41" t="s">
        <v>34</v>
      </c>
      <c r="J5" s="41"/>
    </row>
    <row r="6" spans="1:10" s="7" customFormat="1" ht="51" customHeight="1">
      <c r="A6" s="43"/>
      <c r="B6" s="44"/>
      <c r="C6" s="44"/>
      <c r="D6" s="25" t="s">
        <v>30</v>
      </c>
      <c r="E6" s="25" t="s">
        <v>31</v>
      </c>
      <c r="F6" s="25" t="s">
        <v>32</v>
      </c>
      <c r="G6" s="26" t="s">
        <v>19</v>
      </c>
      <c r="H6" s="26" t="s">
        <v>21</v>
      </c>
      <c r="I6" s="26" t="s">
        <v>20</v>
      </c>
      <c r="J6" s="26" t="s">
        <v>22</v>
      </c>
    </row>
    <row r="7" spans="1:10" s="3" customFormat="1" ht="15.6" customHeight="1">
      <c r="A7" s="28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7">
        <v>7</v>
      </c>
      <c r="H7" s="27">
        <v>8</v>
      </c>
      <c r="I7" s="27">
        <v>9</v>
      </c>
      <c r="J7" s="27">
        <v>10</v>
      </c>
    </row>
    <row r="8" spans="1:10" s="8" customFormat="1" ht="30" customHeight="1">
      <c r="A8" s="29" t="s">
        <v>1</v>
      </c>
      <c r="B8" s="32">
        <f>SUM(B9:B25)</f>
        <v>6279838.5999999996</v>
      </c>
      <c r="C8" s="32">
        <f>SUM(C9:C25)</f>
        <v>5953646.7999999998</v>
      </c>
      <c r="D8" s="32">
        <f>SUM(D9:D25)</f>
        <v>5607156.4000000004</v>
      </c>
      <c r="E8" s="32">
        <f>SUM(E9:E25)</f>
        <v>5991543.0999999996</v>
      </c>
      <c r="F8" s="32">
        <f>SUM(F9:F25)</f>
        <v>5472167.0999999996</v>
      </c>
      <c r="G8" s="33">
        <f>D8-B8</f>
        <v>-672682.19999999925</v>
      </c>
      <c r="H8" s="32">
        <f>D8/B8*100</f>
        <v>89.288224700552036</v>
      </c>
      <c r="I8" s="33">
        <f>SUM(I9:I25)</f>
        <v>-346490.40000000026</v>
      </c>
      <c r="J8" s="32">
        <f>D8/C8*100</f>
        <v>94.180198932862467</v>
      </c>
    </row>
    <row r="9" spans="1:10" s="5" customFormat="1" ht="31.5">
      <c r="A9" s="12" t="s">
        <v>10</v>
      </c>
      <c r="B9" s="31">
        <v>3910912.1</v>
      </c>
      <c r="C9" s="34">
        <f>3006798.2-18800</f>
        <v>2987998.2</v>
      </c>
      <c r="D9" s="35">
        <v>2482121</v>
      </c>
      <c r="E9" s="35">
        <v>2312997.4</v>
      </c>
      <c r="F9" s="35">
        <v>2305777.6</v>
      </c>
      <c r="G9" s="36">
        <f t="shared" ref="G9:G27" si="0">D9-B9</f>
        <v>-1428791.1</v>
      </c>
      <c r="H9" s="37">
        <f t="shared" ref="H9:H27" si="1">D9/B9*100</f>
        <v>63.46655042438821</v>
      </c>
      <c r="I9" s="38">
        <f>D9-C9</f>
        <v>-505877.20000000019</v>
      </c>
      <c r="J9" s="37">
        <f t="shared" ref="J9:J27" si="2">D9/C9*100</f>
        <v>83.069695289642411</v>
      </c>
    </row>
    <row r="10" spans="1:10" s="5" customFormat="1" ht="15.75">
      <c r="A10" s="12" t="s">
        <v>23</v>
      </c>
      <c r="B10" s="35">
        <v>309312.3</v>
      </c>
      <c r="C10" s="35">
        <v>406593.6</v>
      </c>
      <c r="D10" s="35">
        <v>395101.5</v>
      </c>
      <c r="E10" s="35">
        <v>367359.3</v>
      </c>
      <c r="F10" s="35">
        <v>379803.1</v>
      </c>
      <c r="G10" s="36">
        <f t="shared" si="0"/>
        <v>85789.200000000012</v>
      </c>
      <c r="H10" s="37">
        <f t="shared" si="1"/>
        <v>127.73546347817401</v>
      </c>
      <c r="I10" s="38">
        <f t="shared" ref="I10:I27" si="3">D10-C10</f>
        <v>-11492.099999999977</v>
      </c>
      <c r="J10" s="37">
        <f t="shared" si="2"/>
        <v>97.173565939060538</v>
      </c>
    </row>
    <row r="11" spans="1:10" s="4" customFormat="1" ht="47.25">
      <c r="A11" s="13" t="s">
        <v>24</v>
      </c>
      <c r="B11" s="35">
        <v>242624.1</v>
      </c>
      <c r="C11" s="35">
        <v>281463.2</v>
      </c>
      <c r="D11" s="35">
        <v>298209.8</v>
      </c>
      <c r="E11" s="35">
        <v>293358.8</v>
      </c>
      <c r="F11" s="35">
        <v>324176.5</v>
      </c>
      <c r="G11" s="36">
        <f t="shared" si="0"/>
        <v>55585.699999999983</v>
      </c>
      <c r="H11" s="37">
        <f t="shared" si="1"/>
        <v>122.91021378337929</v>
      </c>
      <c r="I11" s="38">
        <f t="shared" si="3"/>
        <v>16746.599999999977</v>
      </c>
      <c r="J11" s="37">
        <f t="shared" si="2"/>
        <v>105.9498364262184</v>
      </c>
    </row>
    <row r="12" spans="1:10" s="4" customFormat="1" ht="31.5">
      <c r="A12" s="14" t="s">
        <v>25</v>
      </c>
      <c r="B12" s="35">
        <v>22719.5</v>
      </c>
      <c r="C12" s="35">
        <v>23119.5</v>
      </c>
      <c r="D12" s="35">
        <v>51789.1</v>
      </c>
      <c r="E12" s="35">
        <v>52168.1</v>
      </c>
      <c r="F12" s="35">
        <v>52188.5</v>
      </c>
      <c r="G12" s="36">
        <f t="shared" si="0"/>
        <v>29069.599999999999</v>
      </c>
      <c r="H12" s="37">
        <f t="shared" si="1"/>
        <v>227.94999889962369</v>
      </c>
      <c r="I12" s="38">
        <f t="shared" si="3"/>
        <v>28669.599999999999</v>
      </c>
      <c r="J12" s="37">
        <f t="shared" si="2"/>
        <v>224.00614200134083</v>
      </c>
    </row>
    <row r="13" spans="1:10" s="4" customFormat="1" ht="47.25">
      <c r="A13" s="13" t="s">
        <v>11</v>
      </c>
      <c r="B13" s="35">
        <v>346630.5</v>
      </c>
      <c r="C13" s="35">
        <v>407263.3</v>
      </c>
      <c r="D13" s="35">
        <v>561939.30000000005</v>
      </c>
      <c r="E13" s="35">
        <v>754888.6</v>
      </c>
      <c r="F13" s="35">
        <v>741150.6</v>
      </c>
      <c r="G13" s="36">
        <f t="shared" si="0"/>
        <v>215308.80000000005</v>
      </c>
      <c r="H13" s="37">
        <f t="shared" si="1"/>
        <v>162.11478793701076</v>
      </c>
      <c r="I13" s="38">
        <f t="shared" si="3"/>
        <v>154676.00000000006</v>
      </c>
      <c r="J13" s="37">
        <f t="shared" si="2"/>
        <v>137.97936126334</v>
      </c>
    </row>
    <row r="14" spans="1:10" s="4" customFormat="1" ht="31.5">
      <c r="A14" s="13" t="s">
        <v>5</v>
      </c>
      <c r="B14" s="35">
        <v>14242.2</v>
      </c>
      <c r="C14" s="35">
        <v>8228.2999999999993</v>
      </c>
      <c r="D14" s="35">
        <v>5069.1000000000004</v>
      </c>
      <c r="E14" s="35">
        <v>2925.1</v>
      </c>
      <c r="F14" s="35">
        <v>2925.9</v>
      </c>
      <c r="G14" s="36">
        <f t="shared" si="0"/>
        <v>-9173.1</v>
      </c>
      <c r="H14" s="37">
        <f t="shared" si="1"/>
        <v>35.592113577958465</v>
      </c>
      <c r="I14" s="38">
        <f t="shared" si="3"/>
        <v>-3159.1999999999989</v>
      </c>
      <c r="J14" s="37">
        <f t="shared" si="2"/>
        <v>61.60567796507177</v>
      </c>
    </row>
    <row r="15" spans="1:10" s="4" customFormat="1" ht="63">
      <c r="A15" s="13" t="s">
        <v>12</v>
      </c>
      <c r="B15" s="35">
        <v>36746.6</v>
      </c>
      <c r="C15" s="35">
        <v>39392.400000000001</v>
      </c>
      <c r="D15" s="35">
        <v>36243.5</v>
      </c>
      <c r="E15" s="35">
        <v>37036.400000000001</v>
      </c>
      <c r="F15" s="35">
        <v>37036.400000000001</v>
      </c>
      <c r="G15" s="36">
        <f t="shared" si="0"/>
        <v>-503.09999999999854</v>
      </c>
      <c r="H15" s="37">
        <f t="shared" si="1"/>
        <v>98.630893742550327</v>
      </c>
      <c r="I15" s="38">
        <f t="shared" si="3"/>
        <v>-3148.9000000000015</v>
      </c>
      <c r="J15" s="37">
        <f t="shared" si="2"/>
        <v>92.006326093358098</v>
      </c>
    </row>
    <row r="16" spans="1:10" s="4" customFormat="1" ht="31.5">
      <c r="A16" s="13" t="s">
        <v>13</v>
      </c>
      <c r="B16" s="35">
        <v>4054.4</v>
      </c>
      <c r="C16" s="35">
        <v>10084.299999999999</v>
      </c>
      <c r="D16" s="35">
        <v>2109.1</v>
      </c>
      <c r="E16" s="35">
        <v>0</v>
      </c>
      <c r="F16" s="35">
        <v>0</v>
      </c>
      <c r="G16" s="36">
        <f t="shared" si="0"/>
        <v>-1945.3000000000002</v>
      </c>
      <c r="H16" s="37">
        <f t="shared" si="1"/>
        <v>52.020027624309385</v>
      </c>
      <c r="I16" s="38">
        <f t="shared" si="3"/>
        <v>-7975.1999999999989</v>
      </c>
      <c r="J16" s="37">
        <f t="shared" si="2"/>
        <v>20.914689170294416</v>
      </c>
    </row>
    <row r="17" spans="1:10" s="4" customFormat="1" ht="47.25">
      <c r="A17" s="13" t="s">
        <v>18</v>
      </c>
      <c r="B17" s="35">
        <v>39775</v>
      </c>
      <c r="C17" s="35">
        <v>68736.3</v>
      </c>
      <c r="D17" s="35">
        <v>69697.8</v>
      </c>
      <c r="E17" s="35">
        <v>69732.800000000003</v>
      </c>
      <c r="F17" s="35">
        <v>69832.800000000003</v>
      </c>
      <c r="G17" s="36">
        <f t="shared" si="0"/>
        <v>29922.800000000003</v>
      </c>
      <c r="H17" s="37">
        <f t="shared" si="1"/>
        <v>175.23016970458832</v>
      </c>
      <c r="I17" s="38">
        <f t="shared" si="3"/>
        <v>961.5</v>
      </c>
      <c r="J17" s="37">
        <f t="shared" si="2"/>
        <v>101.39882420205917</v>
      </c>
    </row>
    <row r="18" spans="1:10" s="4" customFormat="1" ht="31.5">
      <c r="A18" s="13" t="s">
        <v>14</v>
      </c>
      <c r="B18" s="35">
        <v>22609.599999999999</v>
      </c>
      <c r="C18" s="35">
        <v>21649.200000000001</v>
      </c>
      <c r="D18" s="35">
        <v>25009.1</v>
      </c>
      <c r="E18" s="35">
        <v>23170.3</v>
      </c>
      <c r="F18" s="35">
        <v>23299.5</v>
      </c>
      <c r="G18" s="36">
        <f t="shared" si="0"/>
        <v>2399.5</v>
      </c>
      <c r="H18" s="37">
        <f t="shared" si="1"/>
        <v>110.6127485669804</v>
      </c>
      <c r="I18" s="38">
        <f t="shared" si="3"/>
        <v>3359.8999999999978</v>
      </c>
      <c r="J18" s="37">
        <f t="shared" si="2"/>
        <v>115.51974206899098</v>
      </c>
    </row>
    <row r="19" spans="1:10" s="4" customFormat="1" ht="31.5">
      <c r="A19" s="13" t="s">
        <v>15</v>
      </c>
      <c r="B19" s="35">
        <v>81273.8</v>
      </c>
      <c r="C19" s="35">
        <f>266553.9-6480.1</f>
        <v>260073.80000000002</v>
      </c>
      <c r="D19" s="35">
        <v>425477.6</v>
      </c>
      <c r="E19" s="35">
        <v>821213</v>
      </c>
      <c r="F19" s="35">
        <v>158262.9</v>
      </c>
      <c r="G19" s="36">
        <f t="shared" si="0"/>
        <v>344203.8</v>
      </c>
      <c r="H19" s="37">
        <f t="shared" si="1"/>
        <v>523.51138989440619</v>
      </c>
      <c r="I19" s="38">
        <f t="shared" si="3"/>
        <v>165403.79999999996</v>
      </c>
      <c r="J19" s="37">
        <f t="shared" si="2"/>
        <v>163.59879388081382</v>
      </c>
    </row>
    <row r="20" spans="1:10" s="4" customFormat="1" ht="47.25">
      <c r="A20" s="30" t="s">
        <v>26</v>
      </c>
      <c r="B20" s="35">
        <v>235.1</v>
      </c>
      <c r="C20" s="35">
        <v>0</v>
      </c>
      <c r="D20" s="35">
        <v>245</v>
      </c>
      <c r="E20" s="35">
        <v>245</v>
      </c>
      <c r="F20" s="35">
        <v>245</v>
      </c>
      <c r="G20" s="36">
        <f t="shared" si="0"/>
        <v>9.9000000000000057</v>
      </c>
      <c r="H20" s="37">
        <v>0</v>
      </c>
      <c r="I20" s="38">
        <f t="shared" si="3"/>
        <v>245</v>
      </c>
      <c r="J20" s="37">
        <v>0</v>
      </c>
    </row>
    <row r="21" spans="1:10" s="4" customFormat="1" ht="31.5">
      <c r="A21" s="13" t="s">
        <v>4</v>
      </c>
      <c r="B21" s="35">
        <v>193857.9</v>
      </c>
      <c r="C21" s="35">
        <f>83203-2325.8</f>
        <v>80877.2</v>
      </c>
      <c r="D21" s="35">
        <v>19248.599999999999</v>
      </c>
      <c r="E21" s="35">
        <v>17632.400000000001</v>
      </c>
      <c r="F21" s="35">
        <v>18829</v>
      </c>
      <c r="G21" s="36">
        <f t="shared" si="0"/>
        <v>-174609.3</v>
      </c>
      <c r="H21" s="37">
        <f t="shared" si="1"/>
        <v>9.9292316691762359</v>
      </c>
      <c r="I21" s="38">
        <f t="shared" si="3"/>
        <v>-61628.6</v>
      </c>
      <c r="J21" s="37">
        <f t="shared" si="2"/>
        <v>23.799785353597798</v>
      </c>
    </row>
    <row r="22" spans="1:10" s="4" customFormat="1" ht="31.5">
      <c r="A22" s="9" t="s">
        <v>16</v>
      </c>
      <c r="B22" s="35">
        <v>32205.599999999999</v>
      </c>
      <c r="C22" s="35">
        <v>39694</v>
      </c>
      <c r="D22" s="35">
        <v>42218.5</v>
      </c>
      <c r="E22" s="35">
        <v>42739</v>
      </c>
      <c r="F22" s="35">
        <v>42983.8</v>
      </c>
      <c r="G22" s="36">
        <f t="shared" si="0"/>
        <v>10012.900000000001</v>
      </c>
      <c r="H22" s="37">
        <f t="shared" si="1"/>
        <v>131.09055567975756</v>
      </c>
      <c r="I22" s="38">
        <f t="shared" si="3"/>
        <v>2524.5</v>
      </c>
      <c r="J22" s="37">
        <f t="shared" si="2"/>
        <v>106.35990325993853</v>
      </c>
    </row>
    <row r="23" spans="1:10" s="4" customFormat="1" ht="31.5">
      <c r="A23" s="13" t="s">
        <v>6</v>
      </c>
      <c r="B23" s="35">
        <v>483485.9</v>
      </c>
      <c r="C23" s="35">
        <v>583596.4</v>
      </c>
      <c r="D23" s="35">
        <f>568341.6-500</f>
        <v>567841.6</v>
      </c>
      <c r="E23" s="35">
        <v>563566.1</v>
      </c>
      <c r="F23" s="35">
        <v>565000.80000000005</v>
      </c>
      <c r="G23" s="36">
        <f t="shared" si="0"/>
        <v>84355.699999999953</v>
      </c>
      <c r="H23" s="37">
        <f t="shared" si="1"/>
        <v>117.44739608745569</v>
      </c>
      <c r="I23" s="38">
        <f t="shared" si="3"/>
        <v>-15754.800000000047</v>
      </c>
      <c r="J23" s="37">
        <f t="shared" si="2"/>
        <v>97.300394587766476</v>
      </c>
    </row>
    <row r="24" spans="1:10" s="4" customFormat="1" ht="31.5">
      <c r="A24" s="12" t="s">
        <v>7</v>
      </c>
      <c r="B24" s="35">
        <v>77741.5</v>
      </c>
      <c r="C24" s="35">
        <v>127601.60000000001</v>
      </c>
      <c r="D24" s="35">
        <v>67539.399999999994</v>
      </c>
      <c r="E24" s="35">
        <v>68660.899999999994</v>
      </c>
      <c r="F24" s="35">
        <v>68660.899999999994</v>
      </c>
      <c r="G24" s="36">
        <f t="shared" si="0"/>
        <v>-10202.100000000006</v>
      </c>
      <c r="H24" s="37">
        <f t="shared" si="1"/>
        <v>86.876893293800606</v>
      </c>
      <c r="I24" s="38">
        <f t="shared" si="3"/>
        <v>-60062.200000000012</v>
      </c>
      <c r="J24" s="37">
        <f t="shared" si="2"/>
        <v>52.929900565510145</v>
      </c>
    </row>
    <row r="25" spans="1:10" s="4" customFormat="1" ht="47.25">
      <c r="A25" s="12" t="s">
        <v>17</v>
      </c>
      <c r="B25" s="35">
        <v>461412.5</v>
      </c>
      <c r="C25" s="35">
        <f>642175.5-34900</f>
        <v>607275.5</v>
      </c>
      <c r="D25" s="35">
        <v>557296.4</v>
      </c>
      <c r="E25" s="35">
        <v>563849.9</v>
      </c>
      <c r="F25" s="35">
        <v>681993.8</v>
      </c>
      <c r="G25" s="36">
        <f t="shared" si="0"/>
        <v>95883.900000000023</v>
      </c>
      <c r="H25" s="37">
        <f t="shared" si="1"/>
        <v>120.78051634925366</v>
      </c>
      <c r="I25" s="38">
        <f t="shared" si="3"/>
        <v>-49979.099999999977</v>
      </c>
      <c r="J25" s="37">
        <f t="shared" si="2"/>
        <v>91.76994625997591</v>
      </c>
    </row>
    <row r="26" spans="1:10" s="22" customFormat="1" ht="22.9" customHeight="1">
      <c r="A26" s="21" t="s">
        <v>8</v>
      </c>
      <c r="B26" s="39">
        <v>42607.6</v>
      </c>
      <c r="C26" s="39">
        <f>77476.7-2281.3-8004.3-118</f>
        <v>67073.099999999991</v>
      </c>
      <c r="D26" s="39">
        <v>42497.5</v>
      </c>
      <c r="E26" s="39">
        <v>104522</v>
      </c>
      <c r="F26" s="39">
        <v>175477.5</v>
      </c>
      <c r="G26" s="33">
        <f t="shared" si="0"/>
        <v>-110.09999999999854</v>
      </c>
      <c r="H26" s="32">
        <f t="shared" si="1"/>
        <v>99.741595396126513</v>
      </c>
      <c r="I26" s="40">
        <f t="shared" si="3"/>
        <v>-24575.599999999991</v>
      </c>
      <c r="J26" s="32">
        <f t="shared" si="2"/>
        <v>63.35997590688369</v>
      </c>
    </row>
    <row r="27" spans="1:10" s="22" customFormat="1" ht="27.6" customHeight="1">
      <c r="A27" s="23" t="s">
        <v>9</v>
      </c>
      <c r="B27" s="39">
        <f>B8+B26</f>
        <v>6322446.1999999993</v>
      </c>
      <c r="C27" s="39">
        <f>C8+C26</f>
        <v>6020719.8999999994</v>
      </c>
      <c r="D27" s="39">
        <f>D8+D26</f>
        <v>5649653.9000000004</v>
      </c>
      <c r="E27" s="39">
        <f t="shared" ref="E27:F27" si="4">E8+E26</f>
        <v>6096065.0999999996</v>
      </c>
      <c r="F27" s="39">
        <f t="shared" si="4"/>
        <v>5647644.5999999996</v>
      </c>
      <c r="G27" s="33">
        <f t="shared" si="0"/>
        <v>-672792.29999999888</v>
      </c>
      <c r="H27" s="32">
        <f t="shared" si="1"/>
        <v>89.358671015658487</v>
      </c>
      <c r="I27" s="40">
        <f t="shared" si="3"/>
        <v>-371065.99999999907</v>
      </c>
      <c r="J27" s="32">
        <f t="shared" si="2"/>
        <v>93.836849975365922</v>
      </c>
    </row>
    <row r="28" spans="1:10" ht="31.15" customHeight="1">
      <c r="G28" s="24"/>
      <c r="H28" s="24"/>
      <c r="I28" s="24"/>
    </row>
  </sheetData>
  <mergeCells count="7">
    <mergeCell ref="I5:J5"/>
    <mergeCell ref="A1:J1"/>
    <mergeCell ref="A5:A6"/>
    <mergeCell ref="B5:B6"/>
    <mergeCell ref="C5:C6"/>
    <mergeCell ref="D5:F5"/>
    <mergeCell ref="G5:H5"/>
  </mergeCells>
  <pageMargins left="0.39370078740157483" right="0.39370078740157483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2024-01-10T06:16:33Z</cp:lastPrinted>
  <dcterms:created xsi:type="dcterms:W3CDTF">2014-10-03T02:53:10Z</dcterms:created>
  <dcterms:modified xsi:type="dcterms:W3CDTF">2025-11-27T09:25:44Z</dcterms:modified>
</cp:coreProperties>
</file>