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9040" windowHeight="15840"/>
  </bookViews>
  <sheets>
    <sheet name="пояснительная" sheetId="4" r:id="rId1"/>
  </sheets>
  <definedNames>
    <definedName name="_xlnm.Print_Area" localSheetId="0">пояснительная!$A$1:$G$324</definedName>
  </definedNames>
  <calcPr calcId="125725"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55" i="4"/>
  <c r="D55"/>
  <c r="E56" l="1"/>
  <c r="E55" l="1"/>
  <c r="F56"/>
  <c r="E57"/>
  <c r="F57"/>
  <c r="E58"/>
  <c r="F58"/>
  <c r="F61"/>
  <c r="F62"/>
  <c r="E61"/>
  <c r="E62"/>
  <c r="C60"/>
  <c r="C59" s="1"/>
  <c r="D60"/>
  <c r="D112"/>
  <c r="C112"/>
  <c r="B112"/>
  <c r="E60" l="1"/>
  <c r="D59"/>
  <c r="D186"/>
  <c r="C186"/>
  <c r="B186"/>
  <c r="E186" l="1"/>
  <c r="E59"/>
  <c r="F184"/>
  <c r="E184"/>
  <c r="E198"/>
  <c r="B226" l="1"/>
  <c r="C226"/>
  <c r="D226"/>
  <c r="E223"/>
  <c r="E252" l="1"/>
  <c r="E250"/>
  <c r="E249"/>
  <c r="C301" l="1"/>
  <c r="D301"/>
  <c r="B301"/>
  <c r="F306"/>
  <c r="E306"/>
  <c r="B303"/>
  <c r="C303"/>
  <c r="D303"/>
  <c r="F53"/>
  <c r="F54"/>
  <c r="E53"/>
  <c r="E54"/>
  <c r="F40"/>
  <c r="E40"/>
  <c r="F41"/>
  <c r="E41"/>
  <c r="D39"/>
  <c r="C39"/>
  <c r="E39" l="1"/>
  <c r="E99" l="1"/>
  <c r="E262" l="1"/>
  <c r="C224" l="1"/>
  <c r="D224"/>
  <c r="B224"/>
  <c r="F225"/>
  <c r="B220"/>
  <c r="E221"/>
  <c r="E225"/>
  <c r="E220" l="1"/>
  <c r="E224"/>
  <c r="E174"/>
  <c r="E154" l="1"/>
  <c r="E153"/>
  <c r="E152"/>
  <c r="E139"/>
  <c r="E130"/>
  <c r="E128"/>
  <c r="F128"/>
  <c r="E123"/>
  <c r="E124"/>
  <c r="F124"/>
  <c r="C313" l="1"/>
  <c r="D313"/>
  <c r="B313"/>
  <c r="D47" l="1"/>
  <c r="C47"/>
  <c r="E48"/>
  <c r="F48"/>
  <c r="E50"/>
  <c r="F50"/>
  <c r="D42"/>
  <c r="C42"/>
  <c r="E45"/>
  <c r="F45"/>
  <c r="E46"/>
  <c r="F46"/>
  <c r="F44"/>
  <c r="E44"/>
  <c r="E42" l="1"/>
  <c r="E47"/>
  <c r="B47" l="1"/>
  <c r="F47" s="1"/>
  <c r="C49"/>
  <c r="C38" s="1"/>
  <c r="D49"/>
  <c r="B49"/>
  <c r="C52"/>
  <c r="C51" s="1"/>
  <c r="D52"/>
  <c r="D51" s="1"/>
  <c r="B55"/>
  <c r="F55" s="1"/>
  <c r="B52"/>
  <c r="B42"/>
  <c r="F42" s="1"/>
  <c r="B39"/>
  <c r="B51" l="1"/>
  <c r="E52"/>
  <c r="B38"/>
  <c r="F39"/>
  <c r="F49"/>
  <c r="D38"/>
  <c r="E38" s="1"/>
  <c r="E49"/>
  <c r="C75"/>
  <c r="D75"/>
  <c r="B75"/>
  <c r="B74" s="1"/>
  <c r="C72"/>
  <c r="D72"/>
  <c r="B72"/>
  <c r="F130"/>
  <c r="F318"/>
  <c r="E318"/>
  <c r="F317"/>
  <c r="E319"/>
  <c r="F319"/>
  <c r="E75" l="1"/>
  <c r="E72"/>
  <c r="F75"/>
  <c r="C297" l="1"/>
  <c r="C298" s="1"/>
  <c r="D297"/>
  <c r="D298" s="1"/>
  <c r="E300"/>
  <c r="F300"/>
  <c r="E302"/>
  <c r="F302"/>
  <c r="E304"/>
  <c r="F304"/>
  <c r="C283"/>
  <c r="C284" s="1"/>
  <c r="D283"/>
  <c r="D284" s="1"/>
  <c r="B283"/>
  <c r="B284" s="1"/>
  <c r="F303" l="1"/>
  <c r="B297"/>
  <c r="B298" s="1"/>
  <c r="E301"/>
  <c r="E303"/>
  <c r="F301"/>
  <c r="E289" l="1"/>
  <c r="F289"/>
  <c r="D260" l="1"/>
  <c r="D261" s="1"/>
  <c r="C260"/>
  <c r="C261" s="1"/>
  <c r="B260"/>
  <c r="B261" s="1"/>
  <c r="E263" l="1"/>
  <c r="C236" l="1"/>
  <c r="C235" s="1"/>
  <c r="D236"/>
  <c r="D235" s="1"/>
  <c r="B236"/>
  <c r="B235" s="1"/>
  <c r="E239"/>
  <c r="F224" l="1"/>
  <c r="F220"/>
  <c r="C217"/>
  <c r="C218" s="1"/>
  <c r="F221"/>
  <c r="F223"/>
  <c r="E227"/>
  <c r="F227"/>
  <c r="F226" l="1"/>
  <c r="B217"/>
  <c r="B218" s="1"/>
  <c r="E226"/>
  <c r="D217"/>
  <c r="D218" s="1"/>
  <c r="E218" s="1"/>
  <c r="C206" l="1"/>
  <c r="C207" s="1"/>
  <c r="D206"/>
  <c r="D207" s="1"/>
  <c r="B206"/>
  <c r="B207" s="1"/>
  <c r="C182"/>
  <c r="C183" s="1"/>
  <c r="D182"/>
  <c r="D183" s="1"/>
  <c r="B182"/>
  <c r="B183" s="1"/>
  <c r="C163"/>
  <c r="C162" s="1"/>
  <c r="D163"/>
  <c r="D162" s="1"/>
  <c r="B163"/>
  <c r="B162" s="1"/>
  <c r="C148" l="1"/>
  <c r="C149" s="1"/>
  <c r="D148"/>
  <c r="D149" s="1"/>
  <c r="B148"/>
  <c r="B149" s="1"/>
  <c r="C138" l="1"/>
  <c r="D138"/>
  <c r="B138"/>
  <c r="C121"/>
  <c r="D121"/>
  <c r="B121"/>
  <c r="E129"/>
  <c r="E125"/>
  <c r="F125"/>
  <c r="E138" l="1"/>
  <c r="B109"/>
  <c r="B15" s="1"/>
  <c r="E113"/>
  <c r="F113"/>
  <c r="C89" l="1"/>
  <c r="D89"/>
  <c r="B89"/>
  <c r="E90"/>
  <c r="F90"/>
  <c r="E91"/>
  <c r="F91"/>
  <c r="E92"/>
  <c r="F92"/>
  <c r="E93"/>
  <c r="F93"/>
  <c r="E94"/>
  <c r="F94"/>
  <c r="E95"/>
  <c r="F95"/>
  <c r="E96"/>
  <c r="F96"/>
  <c r="E98"/>
  <c r="F98"/>
  <c r="F99"/>
  <c r="E101"/>
  <c r="F101"/>
  <c r="E97" l="1"/>
  <c r="F97"/>
  <c r="B84"/>
  <c r="B14" s="1"/>
  <c r="C84"/>
  <c r="C14" s="1"/>
  <c r="D84"/>
  <c r="D14" s="1"/>
  <c r="F76"/>
  <c r="E315" l="1"/>
  <c r="F315"/>
  <c r="C196" l="1"/>
  <c r="C195" s="1"/>
  <c r="C22" s="1"/>
  <c r="D196"/>
  <c r="D195" s="1"/>
  <c r="D22" s="1"/>
  <c r="B196"/>
  <c r="B195" s="1"/>
  <c r="B22" s="1"/>
  <c r="F198"/>
  <c r="F197"/>
  <c r="E197"/>
  <c r="F153"/>
  <c r="E127"/>
  <c r="E22" l="1"/>
  <c r="F22"/>
  <c r="E196"/>
  <c r="F195"/>
  <c r="E195"/>
  <c r="F196"/>
  <c r="C247"/>
  <c r="C248" s="1"/>
  <c r="D247"/>
  <c r="D248" s="1"/>
  <c r="B247"/>
  <c r="B248" s="1"/>
  <c r="E187"/>
  <c r="F185"/>
  <c r="B85"/>
  <c r="E247" l="1"/>
  <c r="C74"/>
  <c r="D74"/>
  <c r="E74" l="1"/>
  <c r="E299"/>
  <c r="F38" l="1"/>
  <c r="C272"/>
  <c r="C271" s="1"/>
  <c r="D272"/>
  <c r="B272"/>
  <c r="B271" s="1"/>
  <c r="F272" l="1"/>
  <c r="F271" s="1"/>
  <c r="D271"/>
  <c r="C137" l="1"/>
  <c r="D137"/>
  <c r="B137"/>
  <c r="F139"/>
  <c r="F140"/>
  <c r="E126"/>
  <c r="E111"/>
  <c r="E137" l="1"/>
  <c r="E275"/>
  <c r="E272" s="1"/>
  <c r="E271" s="1"/>
  <c r="F252" l="1"/>
  <c r="E150"/>
  <c r="E151"/>
  <c r="E87" l="1"/>
  <c r="F87"/>
  <c r="D312" l="1"/>
  <c r="D8" s="1"/>
  <c r="C312"/>
  <c r="C8" s="1"/>
  <c r="E8" l="1"/>
  <c r="B312"/>
  <c r="B8" s="1"/>
  <c r="F8" s="1"/>
  <c r="E286"/>
  <c r="F286"/>
  <c r="F72" l="1"/>
  <c r="C73"/>
  <c r="D71"/>
  <c r="C71"/>
  <c r="C70" s="1"/>
  <c r="C69" s="1"/>
  <c r="B73"/>
  <c r="B71"/>
  <c r="B70" s="1"/>
  <c r="D70" l="1"/>
  <c r="E70" s="1"/>
  <c r="E71"/>
  <c r="B69"/>
  <c r="D73"/>
  <c r="E73" s="1"/>
  <c r="F74"/>
  <c r="F71"/>
  <c r="F70"/>
  <c r="B60"/>
  <c r="E86"/>
  <c r="F86"/>
  <c r="E89"/>
  <c r="F89"/>
  <c r="D109"/>
  <c r="F111"/>
  <c r="E112"/>
  <c r="E109" s="1"/>
  <c r="F112"/>
  <c r="F109" s="1"/>
  <c r="F123"/>
  <c r="F126"/>
  <c r="F127"/>
  <c r="F129"/>
  <c r="D17"/>
  <c r="D18"/>
  <c r="E149"/>
  <c r="F149"/>
  <c r="F150"/>
  <c r="F151"/>
  <c r="F152"/>
  <c r="F154"/>
  <c r="E164"/>
  <c r="F164"/>
  <c r="D172"/>
  <c r="D173"/>
  <c r="F174"/>
  <c r="E185"/>
  <c r="F187"/>
  <c r="E208"/>
  <c r="F208"/>
  <c r="E209"/>
  <c r="F209"/>
  <c r="E219"/>
  <c r="D26"/>
  <c r="E237"/>
  <c r="F237"/>
  <c r="E238"/>
  <c r="F238"/>
  <c r="F239"/>
  <c r="F249"/>
  <c r="F250"/>
  <c r="E251"/>
  <c r="F251"/>
  <c r="F262"/>
  <c r="F263"/>
  <c r="F275"/>
  <c r="F284"/>
  <c r="E287"/>
  <c r="F287"/>
  <c r="E288"/>
  <c r="F288"/>
  <c r="F299"/>
  <c r="F219"/>
  <c r="B59" l="1"/>
  <c r="F59" s="1"/>
  <c r="F60"/>
  <c r="D69"/>
  <c r="E69" s="1"/>
  <c r="D110"/>
  <c r="D15"/>
  <c r="C37"/>
  <c r="D20"/>
  <c r="D28"/>
  <c r="D16"/>
  <c r="D31"/>
  <c r="B37"/>
  <c r="F73"/>
  <c r="E236"/>
  <c r="F305"/>
  <c r="D29"/>
  <c r="D27"/>
  <c r="E305"/>
  <c r="D21"/>
  <c r="F314"/>
  <c r="D30"/>
  <c r="D23"/>
  <c r="D19"/>
  <c r="F248"/>
  <c r="F236"/>
  <c r="D37" l="1"/>
  <c r="E37" s="1"/>
  <c r="E51"/>
  <c r="F52"/>
  <c r="F51"/>
  <c r="F69"/>
  <c r="F37" l="1"/>
  <c r="E314" l="1"/>
  <c r="E316"/>
  <c r="F316"/>
  <c r="F186"/>
  <c r="C172"/>
  <c r="E172" s="1"/>
  <c r="B172"/>
  <c r="F172" s="1"/>
  <c r="C173"/>
  <c r="E173" s="1"/>
  <c r="B173"/>
  <c r="F173" s="1"/>
  <c r="F182" l="1"/>
  <c r="F183"/>
  <c r="E182"/>
  <c r="E183"/>
  <c r="F313"/>
  <c r="E312"/>
  <c r="E313"/>
  <c r="F312"/>
  <c r="F137" l="1"/>
  <c r="E84" l="1"/>
  <c r="E85"/>
  <c r="F84"/>
  <c r="F85"/>
  <c r="F283"/>
  <c r="E283"/>
  <c r="E298" l="1"/>
  <c r="F298"/>
  <c r="E285"/>
  <c r="F285"/>
  <c r="E284"/>
  <c r="B30"/>
  <c r="F30" s="1"/>
  <c r="F261"/>
  <c r="E207"/>
  <c r="B21"/>
  <c r="F21" s="1"/>
  <c r="C20"/>
  <c r="E20" s="1"/>
  <c r="F138"/>
  <c r="C17"/>
  <c r="E17" s="1"/>
  <c r="B17"/>
  <c r="F17" s="1"/>
  <c r="C109"/>
  <c r="B110"/>
  <c r="C110" l="1"/>
  <c r="C15"/>
  <c r="E15" s="1"/>
  <c r="E260"/>
  <c r="E261"/>
  <c r="F206"/>
  <c r="F207"/>
  <c r="F162"/>
  <c r="F163"/>
  <c r="E162"/>
  <c r="E163"/>
  <c r="E110"/>
  <c r="F15"/>
  <c r="F110"/>
  <c r="C31"/>
  <c r="E31" s="1"/>
  <c r="E297"/>
  <c r="C26"/>
  <c r="E26" s="1"/>
  <c r="E235"/>
  <c r="B27"/>
  <c r="F27" s="1"/>
  <c r="F247"/>
  <c r="B29"/>
  <c r="F29" s="1"/>
  <c r="C23"/>
  <c r="E206"/>
  <c r="C18"/>
  <c r="E18" s="1"/>
  <c r="E148"/>
  <c r="E248"/>
  <c r="B18"/>
  <c r="F18" s="1"/>
  <c r="F148"/>
  <c r="B26"/>
  <c r="F26" s="1"/>
  <c r="F235"/>
  <c r="B28"/>
  <c r="F28" s="1"/>
  <c r="F260"/>
  <c r="B31"/>
  <c r="F31" s="1"/>
  <c r="F297"/>
  <c r="C30"/>
  <c r="E30" s="1"/>
  <c r="C29"/>
  <c r="E29" s="1"/>
  <c r="C28"/>
  <c r="E28" s="1"/>
  <c r="E122"/>
  <c r="C27"/>
  <c r="E27" s="1"/>
  <c r="F122"/>
  <c r="C21"/>
  <c r="E21" s="1"/>
  <c r="B23"/>
  <c r="F23" s="1"/>
  <c r="B20"/>
  <c r="F20" s="1"/>
  <c r="B19"/>
  <c r="F19" s="1"/>
  <c r="C19"/>
  <c r="E19" s="1"/>
  <c r="E23" l="1"/>
  <c r="F14"/>
  <c r="C16"/>
  <c r="E16" s="1"/>
  <c r="E121"/>
  <c r="B16"/>
  <c r="F16" s="1"/>
  <c r="F121"/>
  <c r="E14"/>
  <c r="B25"/>
  <c r="B32" l="1"/>
  <c r="B6" s="1"/>
  <c r="B5" s="1"/>
  <c r="B9" s="1"/>
  <c r="B7" l="1"/>
  <c r="C25"/>
  <c r="D25"/>
  <c r="E217"/>
  <c r="F217"/>
  <c r="D32" l="1"/>
  <c r="D6" s="1"/>
  <c r="C32"/>
  <c r="C6" s="1"/>
  <c r="F218"/>
  <c r="E25"/>
  <c r="F25"/>
  <c r="F32" l="1"/>
  <c r="E32"/>
  <c r="D5"/>
  <c r="D9" s="1"/>
  <c r="F6"/>
  <c r="E6"/>
  <c r="C5"/>
  <c r="C9" s="1"/>
  <c r="F5" l="1"/>
  <c r="D7"/>
  <c r="C7"/>
  <c r="E5"/>
</calcChain>
</file>

<file path=xl/sharedStrings.xml><?xml version="1.0" encoding="utf-8"?>
<sst xmlns="http://schemas.openxmlformats.org/spreadsheetml/2006/main" count="489" uniqueCount="222">
  <si>
    <t>Наименование направления</t>
  </si>
  <si>
    <t>Наименование подпрограммы (мероприятий программы, подпрограммы)</t>
  </si>
  <si>
    <t>бюджет городского округа</t>
  </si>
  <si>
    <t>бюджет автономного округа</t>
  </si>
  <si>
    <t>федеральный бюджет</t>
  </si>
  <si>
    <t>Всего по муниципальной программе:</t>
  </si>
  <si>
    <t>Подпрограмма I «Развитие физической культуры и спорта в городе Урай»</t>
  </si>
  <si>
    <t xml:space="preserve">          Ответственный исполнитель муниципальной программы – управление по учету и распределению муниципального жилого фонда администрации города Урай.</t>
  </si>
  <si>
    <t xml:space="preserve">          Ответственный исполнитель муниципальной программы – управление по культуре и социальным вопросам администрации города Урай.</t>
  </si>
  <si>
    <t>Непрограммная деятельность:</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</si>
  <si>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</si>
  <si>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 xml:space="preserve">          Ответственный исполнитель муниципальной программы - управление по информационным технологиям и связи администрации города Урай.</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</si>
  <si>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</si>
  <si>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(тыс.рублей)</t>
  </si>
  <si>
    <t>Итого:</t>
  </si>
  <si>
    <t>Показатели</t>
  </si>
  <si>
    <t>Наименование программы</t>
  </si>
  <si>
    <t>Расходы бюджета городского округа - всего</t>
  </si>
  <si>
    <t>Расходы на реализацию муниципальных программ</t>
  </si>
  <si>
    <t>удельный вес в расходах, %</t>
  </si>
  <si>
    <t>Расходы на непрограммную деятельность</t>
  </si>
  <si>
    <t>в том числе Дорожный фонд</t>
  </si>
  <si>
    <t xml:space="preserve">          Цель муниципальной программы - повышение качества и комфорта городской среды на территории муниципального образования город Урай.</t>
  </si>
  <si>
    <t xml:space="preserve">8000000000 Непрограммные направления деятельности                                 </t>
  </si>
  <si>
    <t>% исполнения к плановым назначениям отчетного периода</t>
  </si>
  <si>
    <t>% исполнения к годовым плановым назначениям</t>
  </si>
  <si>
    <t>Прочие мероприятия органов местного самоуправления, муниципальных учреждений</t>
  </si>
  <si>
    <t>Региональный проект «Формирование комфортной городской среды»</t>
  </si>
  <si>
    <t xml:space="preserve">Наименование национального проекта / регионального проекта </t>
  </si>
  <si>
    <t>Наименование программы (подпрограммы, мероприятия)</t>
  </si>
  <si>
    <t xml:space="preserve">7. Муниципальная программа «Охрана окружающей среды в границах города Урай» </t>
  </si>
  <si>
    <t xml:space="preserve">8. Муниципальная программа «Развитие транспортной системы города Урай» </t>
  </si>
  <si>
    <t>Резервный фонд администрации города Урай</t>
  </si>
  <si>
    <t xml:space="preserve">1500000000 Муниципальная программа «Охрана окружающей среды в границах города Урай» </t>
  </si>
  <si>
    <t xml:space="preserve">1800000000 Муниципальная программа «Развитие транспортной системы города Урай» </t>
  </si>
  <si>
    <t>2300000000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</si>
  <si>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 xml:space="preserve">2800000000 Муниципальная программа «Управление муниципальными финансами в городе Урай» </t>
  </si>
  <si>
    <t>Всего на проведение мероприятий через инициативные проекты, в том числе:</t>
  </si>
  <si>
    <t xml:space="preserve">Примечание (причины неисполнения от плановых назначений отчетного периода) </t>
  </si>
  <si>
    <t xml:space="preserve">0400000000   Муниципальная программа «Культура города Урай» </t>
  </si>
  <si>
    <t xml:space="preserve">1. Муниципальная программа «Культура города Урай» </t>
  </si>
  <si>
    <t xml:space="preserve">3. Муниципальная программа «Культура города Урай» </t>
  </si>
  <si>
    <t xml:space="preserve">0700000000 Муниципальная программа «Развитие гражданского общества на территории города Урай» </t>
  </si>
  <si>
    <t xml:space="preserve">          Ответственный исполнитель муниципальной программы – управление по развитию местного самоуправления администрации города Урай.</t>
  </si>
  <si>
    <t xml:space="preserve">          Ответственный исполнитель муниципальной программы – Комитет по финансам администрации города Урай.</t>
  </si>
  <si>
    <t>Исполнители: Зорина Л.В., Фатеева Н.Ю.</t>
  </si>
  <si>
    <t xml:space="preserve">4. Муниципальная программа «Развитие гражданского общества на территории города Урай» </t>
  </si>
  <si>
    <t xml:space="preserve">в том числе в разрезе муниципальных программ: </t>
  </si>
  <si>
    <t xml:space="preserve">2500000000 Муниципальная программа «Формирование комфортной городской среды города Урай» </t>
  </si>
  <si>
    <t>2100000000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</si>
  <si>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          Ответственный исполнитель муниципальной программы – управление внутренней политики администрации города Урай.</t>
  </si>
  <si>
    <t xml:space="preserve">          Ответственный исполнитель муниципальной программы – Управление экономического развития администрации города Урай. </t>
  </si>
  <si>
    <t xml:space="preserve">          Ответственный исполнитель муниципальной программы – управление образования администрации города Урай.</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</si>
  <si>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 </t>
  </si>
  <si>
    <t xml:space="preserve">          Цели муниципальной программы - повышение уровня благоприятной окружающей среды для  жителей города Урай.</t>
  </si>
  <si>
    <t xml:space="preserve">          Ответственные исполнители муниципальной программы – сводно-аналитический отдел администрации города Урай. </t>
  </si>
  <si>
    <t xml:space="preserve">          Ответственный исполнитель муниципальной программы – Муниципальное казенное учреждение «Управление жилищно-коммунального хозяйства администрации города Урай». </t>
  </si>
  <si>
    <t>Дума города Урай</t>
  </si>
  <si>
    <t>Контрольно-счетная палата города Урай</t>
  </si>
  <si>
    <t>9.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</si>
  <si>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</si>
  <si>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13. Муниципальная программа «Формирование комфортной  городской среды города Урай»</t>
  </si>
  <si>
    <t xml:space="preserve">15. Муниципальная программа «Управление муниципальными финансами в городе Урай» </t>
  </si>
  <si>
    <t>3. Реализация инициативных проектов, отобранных по результатам конкурса, за счет средств бюджета муниципального образования</t>
  </si>
  <si>
    <t>Уточненный план на 2025 год</t>
  </si>
  <si>
    <t>1. Муниципальная программа «Развитие образования и молодежной политики в городе Урай»</t>
  </si>
  <si>
    <t>2. Муниципальная программа «Развитие физической культуры, спорта и туризма в городе Урай и укрепление здоровья граждан города Урай»</t>
  </si>
  <si>
    <t xml:space="preserve">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t>
  </si>
  <si>
    <t xml:space="preserve">10. Муниципальная программа «Профилактика правонарушений на территории города Урай» </t>
  </si>
  <si>
    <t xml:space="preserve">12. Муниципальная программа «Информационное общество – Урай» </t>
  </si>
  <si>
    <t xml:space="preserve">14. Муниципальная программа «Обеспечение градостроительной деятельности на территории города Урай» </t>
  </si>
  <si>
    <t xml:space="preserve">16. Муниципальная программа «Совершенствование и развитие муниципального управления в городе Урай» </t>
  </si>
  <si>
    <t xml:space="preserve">17. Муниципальная программа «Развитие жилищно-коммунального комплекса и повышение энергетической эффективности в городе Урай» </t>
  </si>
  <si>
    <t xml:space="preserve">0200000000   Муниципальная программа «Развитие образования и молодежной политики в городе Урай» </t>
  </si>
  <si>
    <t xml:space="preserve">          Муниципальная программа утверждена постановлением администрации города Урай от 30.09.2024 № 1946.</t>
  </si>
  <si>
    <t xml:space="preserve">          Цель муниципальной программы - создание условий для подготовки конкурентоспособных граждан, обеспечение доступного и качественного непрерывного образования, соответствующего требованиям инновационного развития экономики города, современным потребностям общества.</t>
  </si>
  <si>
    <t>Комплекс процессных мероприятий «Развитие современной инфраструктуры»</t>
  </si>
  <si>
    <t>Комплекс процессных мероприятий «Содействие развитию дошкольного и общего образования»</t>
  </si>
  <si>
    <t>Комплекс процессных мероприятий «Содействие развитию дополнительного образования детей, воспитания»</t>
  </si>
  <si>
    <t>Комплекс процессных мероприятий «Содействие развитию летнего отдыха и оздоровления»</t>
  </si>
  <si>
    <t>Комплекс процессных мероприятий «Содействие развитию кадрового потенциала»</t>
  </si>
  <si>
    <t>Региональный проект «Создание условий для обучения, отдыха и оздоровления детей и молодежи»</t>
  </si>
  <si>
    <t>Региональный проект «Педагоги и наставники»</t>
  </si>
  <si>
    <t>Подпрограмма «Молодежная политика»</t>
  </si>
  <si>
    <t>Комплекс процессных мероприятий «Реализация молодежной политики и развитие инфраструктуры молодежной политики»</t>
  </si>
  <si>
    <t>Региональный проект «Россия – страна возможностей»</t>
  </si>
  <si>
    <t>Комплекс процессных мероприятий, не входящий в подпрограммы «Обеспечение деятельности Управления образования администрации города Урай»</t>
  </si>
  <si>
    <t xml:space="preserve">0300000000 Муниципальная программа «Развитие физической культуры, спорта и туризма в городе Урай и укрепление здоровья граждан города Урай» </t>
  </si>
  <si>
    <t xml:space="preserve">          Муниципальная программа утверждена постановлением администрации города Урай от 24.09.2024 № 1906. </t>
  </si>
  <si>
    <t xml:space="preserve">          Цели муниципальной программы -создание условий для обеспечения жителей возможностью систематически заниматься физической культурой и спортом, массовым спортом, в том числе повышения уровня обеспеченности населения объектами спорта, а также создание условий для развития детско-юношеского спорта, системы отбора и подготовки спортивного резерва. Создание условий для развития внутреннего и въездного туризма на территории города Урай. Создание условий для укрепления качества и продолжительности жизни граждан города Урай.    </t>
  </si>
  <si>
    <t xml:space="preserve">          Ответственный исполнитель муниципальной программы – управление по физической культуре, спорту и туризму администрации города Урай.</t>
  </si>
  <si>
    <t>Комплекс процессных мероприятий «Обеспечение условий для повышения мотивации жителей к регулярным занятиям физической культурой и спортом, массовым спортом, развития спорта высших достижений, системы подготовки спортивного резерва. Обеспечение населения объектами спорта»</t>
  </si>
  <si>
    <t xml:space="preserve">          Муниципальная программа утверждена постановлением администрации города Урай от 06.09.2024 № 1770. </t>
  </si>
  <si>
    <t>Региональный проект «Сохранение культурного и исторического наследия»</t>
  </si>
  <si>
    <t>Комплекс процессных мероприятий «Усовершенствование организационных, экономических механизмов развития учреждений культуры»</t>
  </si>
  <si>
    <t>Комплекс процессных мероприятий «Усовершенствование организационных, экономических механизмов развития организации дополнительного образования в области искусств»</t>
  </si>
  <si>
    <t>Комплекс процессных мероприятий «Укрепление единого культурного пространства»</t>
  </si>
  <si>
    <t>Комплекс процессных мероприятий «Создание равной доступности для населения к культурным ценностям, реализации каждым человеком его творческого потенциала»</t>
  </si>
  <si>
    <t xml:space="preserve">          Муниципальная программа утверждена постановлением администрации города Урай от 18.09.2024 года № 1858. </t>
  </si>
  <si>
    <t>Комплекс процессных мероприятий «Развитие социально ориентированных некоммерческих организаций на территории города Урай»</t>
  </si>
  <si>
    <t>Комплекс процессных мероприятий «Развитие форм непосредственного осуществления населением местного самоуправления»</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</si>
  <si>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</si>
  <si>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Комплекс процессных мероприятий «Повышение качества жилищных условий граждан, проживающих на территории города Урай»</t>
  </si>
  <si>
    <t>Региональный проект «Жилье»</t>
  </si>
  <si>
    <t xml:space="preserve">1400000000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t>
  </si>
  <si>
    <t xml:space="preserve">          Муниципальная программа утверждена постановлением администрации города Урай от 18.09.2024 №1856.  </t>
  </si>
  <si>
    <t xml:space="preserve">          Цель муниципальной программы -повышение уровня защищенности населения при возникновении чрезвычайных ситуаций и пожарах. </t>
  </si>
  <si>
    <t>Комплекс процессных мероприятий «Предупреждение и ликвидация чрезвычайных ситуаций природного и техногенного характера в городе Урай»</t>
  </si>
  <si>
    <t xml:space="preserve">          Муниципальная программа утверждена постановлением администрации города Урай от 06.09.2024 № 1773.  </t>
  </si>
  <si>
    <t>Комплекс процессных мероприятий «Создание условий для улучшения экологической обстановки на территории города Урай»</t>
  </si>
  <si>
    <t xml:space="preserve">          Ответственный исполнитель муниципальной программы – Отдел строительства, жилищно-коммунального, дорожного хозяйства и транспорта администрации города Урай.</t>
  </si>
  <si>
    <t xml:space="preserve">          Цели муниципальной программы - совершенствование сети автомобильных дорог общего пользования местного значения и развитие транспортной инфраструктуры.    </t>
  </si>
  <si>
    <t>Комплекс процессных мероприятий «Обеспечение функционирования сети автомобильных дорог общего пользования  местного значения»</t>
  </si>
  <si>
    <t>Комплекс процессных мероприятий «Обеспечение развития транспортной инфраструктуры, обеспечивающей безопасность участников дорожного движения, доступность ее объектов для всех категорий граждан, качество и эффективность транспортного обслуживания населения города Урай»</t>
  </si>
  <si>
    <t xml:space="preserve">          Цели муниципальной программы - укрепление единства народов Российской Федерации, профилактика экстремизма на территории города Урай.    </t>
  </si>
  <si>
    <t xml:space="preserve">          Муниципальная программа утверждена постановлением администрации города Урай от 30.09.2024 №1948.</t>
  </si>
  <si>
    <t>Комплекс процессных мероприятий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профилактика межнациональных (межэтнических), межконфессиональных конфликтов»</t>
  </si>
  <si>
    <t>Комплекс процессных мероприятий «Профилактика экстремизма, а также минимизации и (или) ликвидации последствий проявлений экстремизма»</t>
  </si>
  <si>
    <t xml:space="preserve">2200000000 Муниципальная программа «Профилактика правонарушений на территории города Урай» </t>
  </si>
  <si>
    <t xml:space="preserve">          Муниципальная программа утверждена постановлением администрации города Урай от 18.09.2024 №1865.  </t>
  </si>
  <si>
    <t xml:space="preserve">          Цели муниципальной программы - снижение уровня преступности.    </t>
  </si>
  <si>
    <t>Комплекс процессных мероприятий «Профилактика преступлений и правонарушений»</t>
  </si>
  <si>
    <t xml:space="preserve">          Цели муниципальной программы - Создание условий для устойчивого развития малого и среднего предпринимательства на территории города Урай. Создание условий для развития потребительского рынка, расширение предложений товаров и услуг на территории города Урай. Создание условий для устойчивого развития агропромышленного комплекса и повышение конкурентоспособности сельскохозяйственной продукции, произведенной на территории города Урай.
    </t>
  </si>
  <si>
    <t>Подпрограмма «Развитие малого и среднего предпринимательства»</t>
  </si>
  <si>
    <t>Комплекс процессных мероприятий «Обеспечение информационной и имущественной поддержки предпринимательской деятельности»</t>
  </si>
  <si>
    <t>Региональный проект «Малое и среднее предпринимательство и поддержка индивидуальной предпринимательской инициативы»</t>
  </si>
  <si>
    <t>Подпрограмма «Развитие потребительского рынка»</t>
  </si>
  <si>
    <t>Комплекс процессных мероприятий «Создание условий для развития потребительского рынка»</t>
  </si>
  <si>
    <t>Подпрограмма «Развитие сельскохозяйственных товаропроизводителей»</t>
  </si>
  <si>
    <t>Комплекс процессных мероприятий «Создание условий для развития сельскохозяйственных товаропроизводителей, в том числе предоставление финансовой поддержки в форме субсидии сельскохозяйственным товаропроизводителям»</t>
  </si>
  <si>
    <t xml:space="preserve">2400000000 Муниципальная программа «Информационное общество – Урай» </t>
  </si>
  <si>
    <t xml:space="preserve">          Муниципальная программа утверждена постановлением администрации города Урай от 13.09.2024 №1833.</t>
  </si>
  <si>
    <t xml:space="preserve">          Цели муниципальной программы - развитие информационного пространства на основе использования информационных и телекоммуникационных технологий для повышения качества жизни граждан, цифровизации системы управления в органах местного самоуправления и организациях города Урай.   </t>
  </si>
  <si>
    <t>Комплекс процессных мероприятий «Развитие информационных систем, инфраструктуры информационного общества и цифровой экономики на территории  муниципального образования город Урай»</t>
  </si>
  <si>
    <t>Комплекс процессных мероприятий «Обеспечение информационной безопасности в органах местного самоуправления города Урай, муниципальных казенных, бюджетных учреждениях города Урай»</t>
  </si>
  <si>
    <t>Комплекс процессных мероприятий «Обеспечение доступности информации о деятельности органов местного самоуправления»</t>
  </si>
  <si>
    <t xml:space="preserve">          Муниципальная программа утверждена постановлением администрации города Урай от 18.09.2024 № 1866</t>
  </si>
  <si>
    <t>Комплекс процессных мероприятий «Реализация мероприятий по благоустройству территорий муниципального образования»</t>
  </si>
  <si>
    <t xml:space="preserve">2600000000 Муниципальная программа «Обеспечение градостроительной деятельности на территории города Урай»                 </t>
  </si>
  <si>
    <t xml:space="preserve">          Цели муниципальной программы -обеспечение устойчивого пространственного развития.  </t>
  </si>
  <si>
    <t xml:space="preserve">          Муниципальная программа утверждена постановлением администрации города Урай от 27.09.2024 № 1933.  
</t>
  </si>
  <si>
    <t>Комплекс процессных мероприятий «Содействие развитию жилищного строительства»</t>
  </si>
  <si>
    <t xml:space="preserve">          Цель муниципальной программы - Повышение качества управления муниципальными финансами города Урай, содействие устойчивому исполнению бюджета города Урай.
    </t>
  </si>
  <si>
    <t>Комплекс процессных мероприятий «Управление муниципальным долгом, осуществление мер, направленных на увеличение налоговых и неналоговых доходов бюджета города Урай»</t>
  </si>
  <si>
    <t>Комплекс процессных мероприятий «Обеспечение деятельности органов администрации города Урай»</t>
  </si>
  <si>
    <t xml:space="preserve">2900000000 Муниципальная программа «Совершенствование и развитие муниципального управления в городе Урай» </t>
  </si>
  <si>
    <t xml:space="preserve">          Муниципальная программа утверждена постановлением администрации города Урай от 06.09.2024 № 1772.  
</t>
  </si>
  <si>
    <t xml:space="preserve">          Цели муниципальной программы - совершенствование муниципального управления,  повышение его эффективности. Совершенствование организации муниципальной службы, повышение ее эффективности.   </t>
  </si>
  <si>
    <t>Комплекс процессных мероприятий «Управление и распоряжение муниципальным имуществом»</t>
  </si>
  <si>
    <t>Комплекс процессных мероприятий «Организация повышения профессионального уровня работников органов местного самоуправления города Урай, председателя Думы города Урай»</t>
  </si>
  <si>
    <t>Комплекс процессных мероприятий «Обеспечение деятельности органов местного самоуправления города Урай, муниципальных учреждений и предоставление гарантий муниципальным служащим»</t>
  </si>
  <si>
    <t xml:space="preserve">3500000000 Муниципальная программа «Развитие жилищно-коммунального комплекса и повышение энергетической эффективности в городе Урай»
                                 </t>
  </si>
  <si>
    <t xml:space="preserve">          Цели муниципальной программы - обеспечение качественными жилищно-коммунальными услугами, повышение энергетической эффективности. Формирование благоприятных и комфортных условий для проживания населения на территории города Урай
.
    </t>
  </si>
  <si>
    <t xml:space="preserve">          Муниципальная программа утверждена постановлением администрации города Урай от 25.09.2024 №1911.  
</t>
  </si>
  <si>
    <t>Комплекс процессных мероприятий, не входящий в подпрограммы «Обеспечение содержания муниципального казенного учреждения «Управление жилищно-коммунального хозяйства города Урай»</t>
  </si>
  <si>
    <t>Подпрограмма «Создание условий для обеспечения качественными жилищно-коммунальными услугами, повышение энергетической эффективности»</t>
  </si>
  <si>
    <t>Комплекс процессных мероприятий  «Обеспечение надежности и качества предоставления жилищно-коммунальных услуг»</t>
  </si>
  <si>
    <t>Подпрограмма  «Создание условий для формирования благоприятных и комфортных условий для проживания населения на территории города Урай»</t>
  </si>
  <si>
    <t>Комплекс процессных мероприятий  «Обеспечение содержания объектов жилищно-коммунального комплекса, внешнего благоустройства и городских дорог»</t>
  </si>
  <si>
    <t>в том числе реализация мероприятий через инициативные проекты</t>
  </si>
  <si>
    <t>Средства предусмотрены на финансовое обеспечение непредвиденных расходов, необходимость в которых может возникнуть в процессе исполнения бюджета города в 2025 году.</t>
  </si>
  <si>
    <t xml:space="preserve">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    </t>
  </si>
  <si>
    <t>Поощрение мобилизационных групп городского округа Урай, оплата произведена согласно поступивших документов из окружного Департамента.</t>
  </si>
  <si>
    <t>Дополнительная мера социальной поддержки  гражданам Российской Федерации,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</si>
  <si>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 xml:space="preserve">2. Муниципальная программа «Развитие жилищно-коммунального комплекса и повышение энергетической эффективности в городе Урай» </t>
  </si>
  <si>
    <t>Всего на реализацию региональных проектов, направленных на достижение целей, показателей и решение задач национальных проектов, в том числе</t>
  </si>
  <si>
    <t>Региональный проект «Россия – страна возможностей» (организация деятельности молодежных трудовых отрядов)</t>
  </si>
  <si>
    <t>2. Национальный проект «Инфраструктура для жизни»</t>
  </si>
  <si>
    <t>1. Национальный проект «Молодежь и дети»</t>
  </si>
  <si>
    <t>3. Национальный проект «Эффективная и конкурентная экономика»</t>
  </si>
  <si>
    <t>Экономия средств в связи с наличием в течение отчетного периода ставки инспектора.</t>
  </si>
  <si>
    <t xml:space="preserve">          В составе непрограммных направлений деятельности бюджета городского округа на 2025 год предусмотрены средства на обеспечение деятельности Думы города Урай и Контрольно-счетной палаты города Урай:</t>
  </si>
  <si>
    <t>Единовременная денежная выплата согласно информации о заключении контракта о прохождении военной службы в Вооруженных силах РФ и направленных для выполнения задач в ходе СВО на территориях Украины, Донецкой Народной Республики, Луганской Народной Республики, Запорожской и Херсонской областей</t>
  </si>
  <si>
    <t>Неисполнение плановых назначений отчетного периода обусловлено задержкой поставщиком предоставления документов на оплату за услуги по предоставлению лицензии по защите информации.</t>
  </si>
  <si>
    <t>Расходы бюджета городского округа на проведение мероприятий, реализация которых осуществляется в 2025 году через инициативные проекты</t>
  </si>
  <si>
    <r>
      <t xml:space="preserve">Председатель Комитета по финансам администрации города Урай  </t>
    </r>
    <r>
      <rPr>
        <u/>
        <sz val="12"/>
        <color theme="1"/>
        <rFont val="Times New Roman"/>
        <family val="1"/>
        <charset val="204"/>
      </rPr>
      <t xml:space="preserve">                                </t>
    </r>
    <r>
      <rPr>
        <sz val="12"/>
        <color theme="1"/>
        <rFont val="Times New Roman"/>
        <family val="1"/>
        <charset val="204"/>
      </rPr>
      <t>И.В.Хусаинова</t>
    </r>
  </si>
  <si>
    <t xml:space="preserve">Подпрограмма I «Дошкольное, общее, дополнительное образование, воспитание и организация отдыха и оздоровления детей»       </t>
  </si>
  <si>
    <t>Экономия по фактическим расходам на организацию работы лагеря дневного пребывания детей в период весенних каникул (страховка детей и оплата мед. осмотров педагогического персонала в меньшем объеме).</t>
  </si>
  <si>
    <t>Неисполнение плановых назначений отчетного периода  обусловлено задержкой размещения поставщиком в рамках МК выполнения работ по транспортному обслуживанию населения на городских круглогодичных маршрутах №1,2,7,11 и сезонных маршрутах №5,6,8,9.  на площадке ЕИС.</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</si>
  <si>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t>
  </si>
  <si>
    <t>Неисполнение плановых назначений отчетного периода связано с   переносом срока проведения курсов повышения квалификации на более поздний срок</t>
  </si>
  <si>
    <t>Неисполнение плановых назначений отчетного периода за счет  экономии средств по проведению общегородских юбилейных мероприятий.</t>
  </si>
  <si>
    <t>Неисполнение плановых назначений отчетного периода связано  с оплатой услуг за фактически оказанные объемы потребления ресурсов, заключения договоров (муниципальных контрактов) на содержание муниципального имущества в период простоя по мере их возникновения.</t>
  </si>
  <si>
    <t>Экономия средств в связи с наличием вакантной ставки.</t>
  </si>
  <si>
    <t xml:space="preserve">Более подробная информация в разрезе мероприятий муниципальных программ отражена в отчетах о ходе исполнения комплексного плана (сетевого графика) реализации муниципальных программ и размещена на официальном сайте органов местного самоуправления в разделе Экономика/Стратегическое планирование/Муниципальные программы: http://uray.ru/municipalnye-programmy.  </t>
  </si>
  <si>
    <t>В отчетном периоде не произведена оплата услуг в рамках  энергосервесного контракта от 01.04.2024 №42, так как подрядчиком не был предоставлен полный пакет документов, подтверждающий исполнение обязательств, сформированный в соответствии с требованиями, установленными контрактом. Выполнение работ по содержанию автомобильных дорог, объектов благоустройства, оказание услуг ТО сетей уличного освещения закрыто по факту оказания услуг.</t>
  </si>
  <si>
    <t xml:space="preserve">5. Муниципальная программа «Улучшение жилищных условий жителей, проживающих на территории города Урай» </t>
  </si>
  <si>
    <t xml:space="preserve">0800000000 Муниципальная программа «Улучшение жилищных условий жителей, проживающих на территории города Урай» </t>
  </si>
  <si>
    <t xml:space="preserve">Расходы бюджета городского округа Урай на реализацию муниципальных программ и непрограммную деятельность  на 01.10.2025 года составили:                                                                 </t>
  </si>
  <si>
    <t>план на 01.10.2025</t>
  </si>
  <si>
    <t xml:space="preserve">исполнено на 01.10.2025 </t>
  </si>
  <si>
    <t xml:space="preserve">Неосвоение средств по следующим объектам:
1) Выполнение устройства проездов в мкр. Солнечный  в сумме 2950,1 т.руб. связано с условием окончания работ (до 08.10.2025); 
 2) Выполнение работ по проведению инженерно-геодезических изысканий, разработке проекта планировки, проекта межевания территории части территории мкр.Солнечный в сумме 424,1 т.руб., со сроком исполнения  до 29.08.2025. Подрядчиком нарушен срок исполнения контракта, ведется претензионная работа;
3. Содержание МКУ "УГЗиП" в сумме 1654,9 т.руб. обусловлено наличием вакантных должностей, а также уменьшением сумм выплаты единовременной помощи к отпуску вновь принятым сотрудникам (директор, начальник отдела 2 вакансии, инженер);
4.Содержание МКУ"УКС" в сумме 140,0 т.р.связано с переносом очередного отпуска, повышение квалификации на более поздней период, а также приобретение картриджей, поставка 30.09.2025. </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</si>
  <si>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t>
  </si>
  <si>
    <t xml:space="preserve">Неосвоение средств по объекту "Пешеходная зона в микрорайоне 1А". Акт приемки общественной комиссии подписан 03.10.2025. В ЕИС ведется приемка выполненных работ. Подрядчику направлена претензия от 05.09.2025 о ненадлежащем исполнении обязательств. </t>
  </si>
  <si>
    <t xml:space="preserve">Неосвоение средств связано с  экономией при расчете НМЦК.  </t>
  </si>
  <si>
    <t xml:space="preserve">          Цель муниципальной программы - создание условий, способствующих улучшению жилищных условий и качества жилищного обеспечения жителей, проживающих на территории города Урай.    </t>
  </si>
  <si>
    <t>Выплачена социальная выплата 9 молодым  семьям. По остаткам невостребованных средств в размере 1 246,3 тыс. руб. направлено письмо в Департамент строительства и архитектуры № 02-Исх-8101 от 14.10.2025</t>
  </si>
  <si>
    <t xml:space="preserve">Выплачена субсидия 16 семьям участников СВО, оплата по факту приобретения жилья, а также приобретены 14 трехкомнатных квартир в рамках единой субсидии. </t>
  </si>
  <si>
    <t>Выплачена выкупная стоимость за 10 изымаемых аварийных жилых помещений, приобретение квартир планируется после ввода многоквартирных домов в эксплуатацию в 4 квартале 2025 г.</t>
  </si>
  <si>
    <t xml:space="preserve">          Цель муниципальной программы - создание условий для развития гражданского общества и реализации гражданских инициатив.    </t>
  </si>
  <si>
    <t xml:space="preserve">          Цель муниципальной программы - укрепление единого культурного пространства, создание комфортных условий и равных возможностей для самореализации и раскрытия таланта, творческих способностей каждого жителя города Урай, доступа населения к культурным ценностям, цифровым ресурсам в сфере культуры.    </t>
  </si>
  <si>
    <t>Сложилась экономия средств по факту проведенных мероприятий. Данные средства планируются к освоению в 4 квартале 2025 года.</t>
  </si>
  <si>
    <t>Расходы бюджета городского округа Урай на финансовое обеспечение региональных проектов, направленных на достижение целей, показателей и решение задач национальных проектов по состоянию на 01.10.2025</t>
  </si>
  <si>
    <r>
      <t xml:space="preserve">Региональный проект «Педагоги и наставники»                                                                        </t>
    </r>
    <r>
      <rPr>
        <sz val="10"/>
        <color theme="1"/>
        <rFont val="Times New Roman"/>
        <family val="1"/>
        <charset val="204"/>
      </rPr>
      <t>(ежемесячное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r>
  </si>
  <si>
    <r>
      <t xml:space="preserve">Региональный проект «Педагоги и наставники» </t>
    </r>
    <r>
      <rPr>
        <sz val="10"/>
        <color theme="1"/>
        <rFont val="Times New Roman"/>
        <family val="1"/>
        <charset val="204"/>
      </rPr>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r>
  </si>
  <si>
    <r>
      <t>Региональный проект «Жилье» (</t>
    </r>
    <r>
      <rPr>
        <sz val="10"/>
        <color theme="1"/>
        <rFont val="Times New Roman"/>
        <family val="1"/>
        <charset val="204"/>
      </rPr>
      <t xml:space="preserve">обеспечение устойчивого сокращения непригодного для проживания жилищного фонда) </t>
    </r>
  </si>
  <si>
    <r>
      <t>Региональный проект «Формирование комфортной городской среды» (</t>
    </r>
    <r>
      <rPr>
        <sz val="10"/>
        <color theme="1"/>
        <rFont val="Times New Roman"/>
        <family val="1"/>
        <charset val="204"/>
      </rPr>
      <t xml:space="preserve">благоустроительные работы "Пешеходная зона в микрорайоне 1А (вдоль территории новой школы)") </t>
    </r>
  </si>
  <si>
    <r>
      <t xml:space="preserve">Региональный проект «Малое и среднее предпринимательство и поддержка индивидуальной предпринимательской инициативы» </t>
    </r>
    <r>
      <rPr>
        <sz val="10"/>
        <color theme="1"/>
        <rFont val="Times New Roman"/>
        <family val="1"/>
        <charset val="204"/>
      </rPr>
      <t>(финансовая поддержка субъектов малого и среднего предпринимательства и обеспечение благоприятных условий ведения предпринимательской деятельности, включая социальное предпринимательство)</t>
    </r>
  </si>
  <si>
    <r>
      <rPr>
        <b/>
        <sz val="11"/>
        <color theme="1"/>
        <rFont val="Times New Roman"/>
        <family val="1"/>
        <charset val="204"/>
      </rPr>
      <t>Региональный проект "Педагоги и наставники"</t>
    </r>
    <r>
      <rPr>
        <sz val="11"/>
        <color theme="1"/>
        <rFont val="Times New Roman"/>
        <family val="1"/>
        <charset val="204"/>
      </rPr>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r>
  </si>
  <si>
    <t xml:space="preserve">Неполное освоение средств по следующим мероприятиям: 
1) Разработка ПСД системы видеонаблюдения МБДОУ № 10 в сумме 1 138,6 т.руб., готовится техническое задание ориентировочный срок заключения контракта 20.11.2025; 
2) Заключен договор на перенос сетей водоснабжения на территории СОШ № 6 в сумме 600 т.руб. со сроком исполнения в октябре 2025 года;
3) Кап. ремонт МБУ ДО ЦДО, экономия по факту выполнения работ 1 104,0 т. руб.;
4) Экономия по факту заключения договоров в рамках подготовки учреждений образования к новому учебному году на сумму 235,2 т.руб. (испытание пожарных лестниц и ограждения кровли, расчет пожарных рисков, замена деревянных оконных блоков).
</t>
  </si>
  <si>
    <t>В результате конкурсных процедур образовалась экономия средств по поставке не монтируемого оборудования по строительству объекта "Средняя школа в мкр.1А".  20.10.2025 направлено обращение в Деп.строительства округа по перенаправлению экономии на оплату дополнительных СМР на объекте.</t>
  </si>
  <si>
    <t>Низкий процент исполнения обусловлен оплатой за услуги по обслуживанию системы звукового обеспечения и обслуживанию системы видеонаблюдения «Безопасный город» за сентябрь в октябре  текущего года. Также, неисполнение обусловлено длительностью проведения конкурсных процедур по заключению трёх договоров на оказание услуг по модернизации системы видеонаблюдения «Безопасный город» и переносом сроков заключения данных договоров на  4 квартал.</t>
  </si>
  <si>
    <t>Экономия сложилась по фактической выплаченной заработной плате аппарата Управления образования за счет вакантных ставок (2 ед.), по оплате льготного проезда и санаторно-курортного лечения.  Кроме, того данный комплекс включает единовременные выплаты детям из семей участников СВО (компенсация проезда в городском транспорте), которые имеют заявительный характер и не все имеющие право на получение выплаты подали заявление.</t>
  </si>
  <si>
    <t xml:space="preserve">Неисполнение плановых назначений в сумме 61,8 тыс.рублей связано с подписанием договора на подписку на периодические издания в октябре 2025 года </t>
  </si>
  <si>
    <t>Неисполнение средств в размере 942 т.руб. связано с заключением договоров на ТО сценического оборудования, приобретение лицензий на меньшую сумму. Кроме, того договор на  приобретение и монтаж систем безопасности в здании «Музей истории г. Урай»планируется к заключению  в октябре 2025 года (на сумму 861,0 т.руб.)</t>
  </si>
  <si>
    <t xml:space="preserve"> Неосвоение средств в сумме 61,9 т.руб. связано с нарушением подрядчиком исполнения контракта по устройству и содержанию минерализованных полос, контракт расторгнут. Кроме того, по содержанию МКУ "ЕДДС" экономия средств в сумме 1 130,5 т. руб. наличие больничных листов, перенос отпуска сотрудников учреждения, неиспользование компенсации стоимости проезда к месту отпуска. </t>
  </si>
  <si>
    <t xml:space="preserve">          Муниципальная программа утверждена постановлением администрации города Урай от 30.09.2024 №1947.   </t>
  </si>
  <si>
    <t xml:space="preserve">          Муниципальная программа утверждена постановлением администрации города Урай от 27.09.2024 № 1932.  
</t>
  </si>
  <si>
    <t xml:space="preserve">          Муниципальная программа утверждена постановлением администрации города Урай от 26.09.2024 №1919. </t>
  </si>
  <si>
    <t xml:space="preserve">Неосвоение средств по следующим объектам:                                                                                                                           1."Благоустройство зоны захоронения с установкой мемориала памяти на кладбище № 4" в сумме 4015,3 тыс. руб. Подрядчиком нарушен срок исполнения контракта, выставлена неустойка;       
2. "Благоустройство дворовой территории в районе ж.д. № 55-57 мкр.3" в сумме 600,0 тыс.руб.  заключен договор со сроком исполнения в 4 кв.;                               
3. "Благоустройство дворовой территории в районе ж.д.№ 50-51 мкр.2 в сумме 1 600,0 тыс.руб. заключен контракт со сроком исполнения в 4 кв.;                                                                                                       4. "Благоустройство примыкания к пешеходной зоне в мкр.1А" в сумме 2 325,8 тыс.руб. заключен контракт со сроком исполнения в 4 кв.;                                                                                                                    5.Заключен договор на разработку проекта ледового городка по тематике, утвержденной градостроительным комитетом. Срок выполнения работ не позднее 30 июня 2025 года. Подрядчик нарушил сроки выполнения работ. Выставлена претензия.                                                                                                           6. Заключен контракт на выполнение работ по изготовлению беседки со сроком исполнения до 31.08.2025г. Работы не выполнены в установленные сроки контракта. По окончанию работ Подрядчику будет выставлена претензия </t>
  </si>
  <si>
    <t>Неисполнение плановых назначений отчетного периода связано  с оплатой услуг по фактически произведенным затратам, наличием вакансий, больничных листов, длительностью проведения конкурсных процедур.</t>
  </si>
  <si>
    <t xml:space="preserve">          Муниципальная программа утверждена постановлением администрации города Урай от 05.09.2024 № 1758.  
</t>
  </si>
</sst>
</file>

<file path=xl/styles.xml><?xml version="1.0" encoding="utf-8"?>
<styleSheet xmlns="http://schemas.openxmlformats.org/spreadsheetml/2006/main">
  <numFmts count="7">
    <numFmt numFmtId="164" formatCode="_-* #,##0.00_р_._-;\-* #,##0.00_р_._-;_-* &quot;-&quot;??_р_._-;_-@_-"/>
    <numFmt numFmtId="165" formatCode="_-* #,##0.0_р_._-;\-* #,##0.0_р_._-;_-* &quot;-&quot;??_р_._-;_-@_-"/>
    <numFmt numFmtId="166" formatCode="_-* #,##0.0\ _₽_-;\-* #,##0.0\ _₽_-;_-* &quot;-&quot;?\ _₽_-;_-@_-"/>
    <numFmt numFmtId="167" formatCode="0000000000"/>
    <numFmt numFmtId="168" formatCode="#,##0.0"/>
    <numFmt numFmtId="169" formatCode="0.0"/>
    <numFmt numFmtId="170" formatCode="#,##0.0_ ;\-#,##0.0\ "/>
  </numFmts>
  <fonts count="39">
    <font>
      <sz val="11"/>
      <color theme="1"/>
      <name val="Calibri"/>
      <family val="2"/>
      <charset val="204"/>
      <scheme val="minor"/>
    </font>
    <font>
      <sz val="11"/>
      <color theme="1"/>
      <name val="Calibri"/>
      <family val="2"/>
      <charset val="204"/>
      <scheme val="minor"/>
    </font>
    <font>
      <sz val="10"/>
      <name val="Arial"/>
      <family val="2"/>
      <charset val="204"/>
    </font>
    <font>
      <sz val="11"/>
      <color rgb="FFFF0000"/>
      <name val="Calibri"/>
      <family val="2"/>
      <charset val="204"/>
      <scheme val="minor"/>
    </font>
    <font>
      <sz val="11"/>
      <color rgb="FFFF0000"/>
      <name val="Times New Roman"/>
      <family val="1"/>
      <charset val="204"/>
    </font>
    <font>
      <sz val="9"/>
      <color rgb="FFFF0000"/>
      <name val="Times New Roman"/>
      <family val="1"/>
      <charset val="204"/>
    </font>
    <font>
      <sz val="10"/>
      <color rgb="FFFF0000"/>
      <name val="Times New Roman"/>
      <family val="1"/>
      <charset val="204"/>
    </font>
    <font>
      <sz val="12"/>
      <color rgb="FFFF0000"/>
      <name val="Times New Roman"/>
      <family val="1"/>
      <charset val="204"/>
    </font>
    <font>
      <b/>
      <sz val="11"/>
      <color rgb="FFFF0000"/>
      <name val="Calibri"/>
      <family val="2"/>
      <charset val="204"/>
      <scheme val="minor"/>
    </font>
    <font>
      <sz val="9"/>
      <color rgb="FFFF0000"/>
      <name val="Calibri"/>
      <family val="2"/>
      <charset val="204"/>
      <scheme val="minor"/>
    </font>
    <font>
      <sz val="10"/>
      <color rgb="FFFF0000"/>
      <name val="Calibri"/>
      <family val="2"/>
      <charset val="204"/>
      <scheme val="minor"/>
    </font>
    <font>
      <i/>
      <sz val="11"/>
      <color rgb="FFFF0000"/>
      <name val="Calibri"/>
      <family val="2"/>
      <charset val="204"/>
      <scheme val="minor"/>
    </font>
    <font>
      <sz val="11"/>
      <color indexed="8"/>
      <name val="Calibri"/>
      <family val="2"/>
      <charset val="204"/>
    </font>
    <font>
      <sz val="11"/>
      <color theme="1"/>
      <name val="Calibri"/>
      <family val="2"/>
      <scheme val="minor"/>
    </font>
    <font>
      <sz val="12"/>
      <color theme="1"/>
      <name val="Times New Roman"/>
      <family val="1"/>
      <charset val="204"/>
    </font>
    <font>
      <sz val="9"/>
      <color theme="1"/>
      <name val="Times New Roman"/>
      <family val="1"/>
      <charset val="204"/>
    </font>
    <font>
      <b/>
      <sz val="12"/>
      <color theme="1"/>
      <name val="Times New Roman"/>
      <family val="1"/>
      <charset val="204"/>
    </font>
    <font>
      <i/>
      <sz val="10"/>
      <color rgb="FFFF0000"/>
      <name val="Calibri"/>
      <family val="2"/>
      <charset val="204"/>
      <scheme val="minor"/>
    </font>
    <font>
      <sz val="11"/>
      <color theme="1"/>
      <name val="Times New Roman"/>
      <family val="1"/>
      <charset val="204"/>
    </font>
    <font>
      <b/>
      <sz val="11"/>
      <color theme="1"/>
      <name val="Times New Roman"/>
      <family val="1"/>
      <charset val="204"/>
    </font>
    <font>
      <i/>
      <sz val="11"/>
      <color theme="1"/>
      <name val="Times New Roman"/>
      <family val="1"/>
      <charset val="204"/>
    </font>
    <font>
      <sz val="10"/>
      <color theme="1"/>
      <name val="Times New Roman"/>
      <family val="1"/>
      <charset val="204"/>
    </font>
    <font>
      <sz val="9"/>
      <color theme="1"/>
      <name val="Calibri"/>
      <family val="2"/>
      <charset val="204"/>
      <scheme val="minor"/>
    </font>
    <font>
      <sz val="10"/>
      <color theme="1"/>
      <name val="Calibri"/>
      <family val="2"/>
      <charset val="204"/>
      <scheme val="minor"/>
    </font>
    <font>
      <i/>
      <sz val="10"/>
      <color theme="1"/>
      <name val="Times New Roman"/>
      <family val="1"/>
      <charset val="204"/>
    </font>
    <font>
      <i/>
      <sz val="10"/>
      <color theme="1"/>
      <name val="Calibri"/>
      <family val="2"/>
      <charset val="204"/>
      <scheme val="minor"/>
    </font>
    <font>
      <i/>
      <sz val="11"/>
      <color theme="1"/>
      <name val="Calibri"/>
      <family val="2"/>
      <charset val="204"/>
      <scheme val="minor"/>
    </font>
    <font>
      <i/>
      <sz val="9"/>
      <color theme="1"/>
      <name val="Times New Roman"/>
      <family val="1"/>
      <charset val="204"/>
    </font>
    <font>
      <u/>
      <sz val="12"/>
      <color theme="1"/>
      <name val="Times New Roman"/>
      <family val="1"/>
      <charset val="204"/>
    </font>
    <font>
      <b/>
      <sz val="11"/>
      <color theme="1"/>
      <name val="Calibri"/>
      <family val="2"/>
      <charset val="204"/>
      <scheme val="minor"/>
    </font>
    <font>
      <b/>
      <sz val="12"/>
      <color rgb="FFFF0000"/>
      <name val="Times New Roman"/>
      <family val="1"/>
      <charset val="204"/>
    </font>
    <font>
      <b/>
      <sz val="11"/>
      <color rgb="FFFF0000"/>
      <name val="Times New Roman"/>
      <family val="1"/>
      <charset val="204"/>
    </font>
    <font>
      <i/>
      <sz val="10"/>
      <color rgb="FFFF0000"/>
      <name val="Times New Roman"/>
      <family val="1"/>
      <charset val="204"/>
    </font>
    <font>
      <b/>
      <sz val="9"/>
      <color rgb="FFFF0000"/>
      <name val="Times New Roman"/>
      <family val="1"/>
      <charset val="204"/>
    </font>
    <font>
      <b/>
      <sz val="10"/>
      <color rgb="FFFF0000"/>
      <name val="Times New Roman"/>
      <family val="1"/>
      <charset val="204"/>
    </font>
    <font>
      <i/>
      <sz val="11"/>
      <color rgb="FFFF0000"/>
      <name val="Times New Roman"/>
      <family val="1"/>
      <charset val="204"/>
    </font>
    <font>
      <sz val="8"/>
      <color theme="1"/>
      <name val="Times New Roman"/>
      <family val="1"/>
      <charset val="204"/>
    </font>
    <font>
      <b/>
      <sz val="10"/>
      <color theme="1"/>
      <name val="Times New Roman"/>
      <family val="1"/>
      <charset val="204"/>
    </font>
    <font>
      <b/>
      <i/>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164" fontId="1" fillId="0" borderId="0" applyFont="0" applyFill="0" applyBorder="0" applyAlignment="0" applyProtection="0"/>
    <xf numFmtId="0" fontId="2" fillId="0" borderId="0"/>
    <xf numFmtId="0" fontId="13" fillId="0" borderId="0"/>
    <xf numFmtId="164" fontId="12" fillId="0" borderId="0" applyFont="0" applyFill="0" applyBorder="0" applyAlignment="0" applyProtection="0"/>
    <xf numFmtId="164" fontId="12" fillId="0" borderId="0" applyFont="0" applyFill="0" applyBorder="0" applyAlignment="0" applyProtection="0"/>
  </cellStyleXfs>
  <cellXfs count="296">
    <xf numFmtId="0" fontId="0" fillId="0" borderId="0" xfId="0"/>
    <xf numFmtId="165" fontId="3" fillId="0" borderId="0" xfId="1" applyNumberFormat="1" applyFont="1" applyFill="1"/>
    <xf numFmtId="0" fontId="4" fillId="0" borderId="0" xfId="0" applyFont="1" applyFill="1" applyBorder="1" applyAlignment="1">
      <alignment wrapText="1"/>
    </xf>
    <xf numFmtId="165" fontId="9" fillId="0" borderId="0" xfId="1" applyNumberFormat="1" applyFont="1" applyFill="1"/>
    <xf numFmtId="165" fontId="10" fillId="0" borderId="0" xfId="1" applyNumberFormat="1" applyFont="1" applyFill="1"/>
    <xf numFmtId="0" fontId="3" fillId="0" borderId="0" xfId="0" applyFont="1" applyFill="1"/>
    <xf numFmtId="0" fontId="7" fillId="0" borderId="0" xfId="0" applyFont="1" applyFill="1"/>
    <xf numFmtId="0" fontId="11" fillId="0" borderId="0" xfId="0" applyFont="1" applyFill="1"/>
    <xf numFmtId="0" fontId="8" fillId="0" borderId="0" xfId="0" applyFont="1" applyFill="1" applyAlignment="1">
      <alignment vertical="center"/>
    </xf>
    <xf numFmtId="0" fontId="3"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justify" vertical="center"/>
    </xf>
    <xf numFmtId="0" fontId="8" fillId="0" borderId="0" xfId="0" applyFont="1" applyFill="1" applyAlignment="1">
      <alignment wrapText="1"/>
    </xf>
    <xf numFmtId="0" fontId="3" fillId="0" borderId="0" xfId="0" applyFont="1" applyFill="1" applyAlignment="1">
      <alignment vertical="center" wrapText="1"/>
    </xf>
    <xf numFmtId="165" fontId="4" fillId="0" borderId="0" xfId="1" applyNumberFormat="1" applyFont="1" applyFill="1" applyBorder="1" applyAlignment="1">
      <alignment wrapText="1"/>
    </xf>
    <xf numFmtId="0" fontId="8" fillId="0" borderId="0" xfId="0" applyFont="1" applyFill="1"/>
    <xf numFmtId="0" fontId="3" fillId="0" borderId="0" xfId="0" applyFont="1" applyFill="1" applyBorder="1" applyAlignment="1">
      <alignment vertical="center"/>
    </xf>
    <xf numFmtId="165" fontId="4" fillId="0" borderId="0" xfId="1" applyNumberFormat="1" applyFont="1" applyFill="1" applyBorder="1" applyAlignment="1">
      <alignment horizontal="left"/>
    </xf>
    <xf numFmtId="165" fontId="4" fillId="0" borderId="0" xfId="1" applyNumberFormat="1" applyFont="1" applyFill="1" applyBorder="1"/>
    <xf numFmtId="0" fontId="14" fillId="0" borderId="0" xfId="0" applyFont="1" applyFill="1" applyAlignment="1">
      <alignment horizontal="justify" vertical="center"/>
    </xf>
    <xf numFmtId="0" fontId="4" fillId="0" borderId="0" xfId="0" applyFont="1" applyFill="1" applyAlignment="1">
      <alignment horizontal="justify" vertical="center"/>
    </xf>
    <xf numFmtId="0" fontId="10" fillId="0" borderId="0" xfId="0" applyFont="1" applyFill="1"/>
    <xf numFmtId="0" fontId="7" fillId="0" borderId="0" xfId="0" applyFont="1" applyFill="1" applyAlignment="1">
      <alignment horizontal="right"/>
    </xf>
    <xf numFmtId="0" fontId="3" fillId="0" borderId="0" xfId="0" applyFont="1" applyFill="1" applyAlignment="1"/>
    <xf numFmtId="0" fontId="3" fillId="0" borderId="0" xfId="0" applyFont="1" applyFill="1" applyAlignment="1">
      <alignment horizontal="right"/>
    </xf>
    <xf numFmtId="165" fontId="3" fillId="0" borderId="0" xfId="0" applyNumberFormat="1" applyFont="1" applyFill="1"/>
    <xf numFmtId="166" fontId="3" fillId="0" borderId="0" xfId="0" applyNumberFormat="1" applyFont="1" applyFill="1"/>
    <xf numFmtId="165" fontId="3" fillId="0" borderId="0" xfId="1" applyNumberFormat="1" applyFont="1" applyFill="1" applyAlignment="1"/>
    <xf numFmtId="165" fontId="6" fillId="0" borderId="0" xfId="1" applyNumberFormat="1" applyFont="1" applyFill="1"/>
    <xf numFmtId="0" fontId="17" fillId="0" borderId="0" xfId="0" applyFont="1" applyFill="1" applyAlignment="1">
      <alignment vertical="center"/>
    </xf>
    <xf numFmtId="165" fontId="5" fillId="0" borderId="0" xfId="1" applyNumberFormat="1" applyFont="1" applyFill="1"/>
    <xf numFmtId="0" fontId="6" fillId="0" borderId="0" xfId="0" applyFont="1" applyFill="1"/>
    <xf numFmtId="0" fontId="6" fillId="0" borderId="0" xfId="0" applyNumberFormat="1" applyFont="1" applyFill="1" applyBorder="1" applyAlignment="1">
      <alignment horizontal="right" wrapText="1"/>
    </xf>
    <xf numFmtId="166" fontId="6" fillId="0" borderId="0" xfId="0" applyNumberFormat="1" applyFont="1" applyFill="1" applyBorder="1" applyAlignment="1">
      <alignment horizontal="justify" vertical="center" wrapText="1"/>
    </xf>
    <xf numFmtId="0" fontId="6" fillId="0" borderId="0" xfId="0" applyFont="1" applyFill="1" applyAlignment="1">
      <alignment horizontal="right"/>
    </xf>
    <xf numFmtId="166" fontId="6" fillId="0" borderId="0" xfId="0" applyNumberFormat="1" applyFont="1" applyFill="1"/>
    <xf numFmtId="0" fontId="14" fillId="0" borderId="0" xfId="0" applyFont="1" applyFill="1" applyAlignment="1">
      <alignment vertical="center"/>
    </xf>
    <xf numFmtId="0" fontId="18" fillId="0" borderId="4"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0" fillId="0" borderId="1" xfId="0" applyFont="1" applyFill="1" applyBorder="1" applyAlignment="1">
      <alignment wrapText="1"/>
    </xf>
    <xf numFmtId="0" fontId="19" fillId="0" borderId="1" xfId="0" applyFont="1" applyFill="1" applyBorder="1" applyAlignment="1">
      <alignment wrapText="1"/>
    </xf>
    <xf numFmtId="165" fontId="0" fillId="0" borderId="1" xfId="1" applyNumberFormat="1" applyFont="1" applyFill="1" applyBorder="1"/>
    <xf numFmtId="0" fontId="0" fillId="0" borderId="0" xfId="0" applyFont="1" applyFill="1" applyBorder="1" applyAlignment="1">
      <alignment vertical="center"/>
    </xf>
    <xf numFmtId="0" fontId="18" fillId="0" borderId="0" xfId="0" applyFont="1" applyFill="1" applyBorder="1" applyAlignment="1">
      <alignment horizontal="right" vertical="center" wrapText="1"/>
    </xf>
    <xf numFmtId="165" fontId="18" fillId="0" borderId="1" xfId="1" applyNumberFormat="1" applyFont="1" applyFill="1" applyBorder="1" applyAlignment="1">
      <alignment horizontal="right" wrapText="1"/>
    </xf>
    <xf numFmtId="167" fontId="18" fillId="0" borderId="1" xfId="0" applyNumberFormat="1" applyFont="1" applyFill="1" applyBorder="1" applyAlignment="1" applyProtection="1">
      <alignment wrapText="1"/>
      <protection hidden="1"/>
    </xf>
    <xf numFmtId="165" fontId="22" fillId="0" borderId="0" xfId="1" applyNumberFormat="1" applyFont="1" applyFill="1" applyBorder="1" applyAlignment="1">
      <alignment vertical="center"/>
    </xf>
    <xf numFmtId="165" fontId="23" fillId="0" borderId="0" xfId="1" applyNumberFormat="1" applyFont="1" applyFill="1" applyBorder="1" applyAlignment="1">
      <alignment vertical="center"/>
    </xf>
    <xf numFmtId="0" fontId="3" fillId="0" borderId="0" xfId="0" applyFont="1" applyFill="1" applyAlignment="1">
      <alignment wrapText="1"/>
    </xf>
    <xf numFmtId="0" fontId="18" fillId="0" borderId="1" xfId="1" applyNumberFormat="1" applyFont="1" applyFill="1" applyBorder="1" applyAlignment="1">
      <alignment wrapText="1"/>
    </xf>
    <xf numFmtId="0" fontId="14" fillId="0" borderId="0" xfId="0" applyFont="1" applyFill="1" applyAlignment="1">
      <alignment horizontal="justify"/>
    </xf>
    <xf numFmtId="0" fontId="0" fillId="0" borderId="0" xfId="0" applyFont="1" applyFill="1" applyAlignment="1">
      <alignment vertical="center"/>
    </xf>
    <xf numFmtId="0" fontId="0" fillId="0" borderId="0" xfId="0" applyFont="1" applyFill="1"/>
    <xf numFmtId="165" fontId="22" fillId="0" borderId="0" xfId="1" applyNumberFormat="1" applyFont="1" applyFill="1"/>
    <xf numFmtId="165" fontId="23" fillId="0" borderId="0" xfId="1" applyNumberFormat="1" applyFont="1" applyFill="1"/>
    <xf numFmtId="165" fontId="0" fillId="0" borderId="0" xfId="1" applyNumberFormat="1" applyFont="1" applyFill="1"/>
    <xf numFmtId="0" fontId="18" fillId="0" borderId="1" xfId="0" applyFont="1" applyFill="1" applyBorder="1" applyAlignment="1">
      <alignment horizontal="left" vertical="center" wrapText="1"/>
    </xf>
    <xf numFmtId="0" fontId="26" fillId="0" borderId="0" xfId="0" applyFont="1" applyFill="1"/>
    <xf numFmtId="0" fontId="18" fillId="0" borderId="0" xfId="0" applyNumberFormat="1" applyFont="1" applyFill="1" applyBorder="1" applyAlignment="1">
      <alignment horizontal="justify" wrapText="1"/>
    </xf>
    <xf numFmtId="165" fontId="27" fillId="0" borderId="0" xfId="1" applyNumberFormat="1" applyFont="1" applyFill="1" applyAlignment="1">
      <alignment horizontal="left"/>
    </xf>
    <xf numFmtId="165" fontId="25" fillId="0" borderId="0" xfId="1" applyNumberFormat="1" applyFont="1" applyFill="1"/>
    <xf numFmtId="165" fontId="26" fillId="0" borderId="0" xfId="1" applyNumberFormat="1" applyFont="1" applyFill="1"/>
    <xf numFmtId="0" fontId="14" fillId="0" borderId="0" xfId="0" applyFont="1" applyFill="1"/>
    <xf numFmtId="0" fontId="0" fillId="0" borderId="0" xfId="0" applyFont="1" applyFill="1" applyAlignment="1"/>
    <xf numFmtId="49" fontId="24" fillId="0" borderId="0" xfId="0" applyNumberFormat="1" applyFont="1" applyFill="1" applyBorder="1" applyAlignment="1">
      <alignment wrapText="1"/>
    </xf>
    <xf numFmtId="165" fontId="24" fillId="0" borderId="0" xfId="1" applyNumberFormat="1" applyFont="1" applyFill="1" applyBorder="1" applyAlignment="1">
      <alignment horizontal="center" wrapText="1"/>
    </xf>
    <xf numFmtId="165" fontId="15" fillId="0" borderId="0" xfId="1" applyNumberFormat="1" applyFont="1" applyFill="1"/>
    <xf numFmtId="165" fontId="21" fillId="0" borderId="0" xfId="1" applyNumberFormat="1" applyFont="1" applyFill="1"/>
    <xf numFmtId="0" fontId="21" fillId="0" borderId="0" xfId="0" applyFont="1" applyFill="1"/>
    <xf numFmtId="0" fontId="16" fillId="0" borderId="0" xfId="0" applyFont="1" applyFill="1" applyBorder="1" applyAlignment="1">
      <alignment horizontal="center" vertical="center" wrapText="1"/>
    </xf>
    <xf numFmtId="165" fontId="6" fillId="0" borderId="0" xfId="1" applyNumberFormat="1" applyFont="1" applyFill="1" applyBorder="1" applyAlignment="1">
      <alignment wrapText="1"/>
    </xf>
    <xf numFmtId="0" fontId="6" fillId="0" borderId="0" xfId="0" applyFont="1" applyFill="1" applyBorder="1" applyAlignment="1">
      <alignment horizontal="left" wrapText="1"/>
    </xf>
    <xf numFmtId="0" fontId="18" fillId="2" borderId="1" xfId="0" applyNumberFormat="1" applyFont="1" applyFill="1" applyBorder="1" applyAlignment="1">
      <alignment horizontal="left" vertical="center" wrapText="1"/>
    </xf>
    <xf numFmtId="0" fontId="29" fillId="0" borderId="0" xfId="0" applyFont="1" applyFill="1"/>
    <xf numFmtId="166" fontId="19" fillId="0" borderId="1" xfId="0" applyNumberFormat="1" applyFont="1" applyFill="1" applyBorder="1" applyAlignment="1">
      <alignment horizontal="right" wrapText="1"/>
    </xf>
    <xf numFmtId="166" fontId="20" fillId="0" borderId="1" xfId="0" applyNumberFormat="1" applyFont="1" applyFill="1" applyBorder="1" applyAlignment="1">
      <alignment horizontal="right" wrapText="1"/>
    </xf>
    <xf numFmtId="0" fontId="18" fillId="0" borderId="0" xfId="0" applyFont="1" applyFill="1" applyAlignment="1">
      <alignment horizontal="justify" vertical="center"/>
    </xf>
    <xf numFmtId="165" fontId="20" fillId="0" borderId="1" xfId="1" applyNumberFormat="1" applyFont="1" applyFill="1" applyBorder="1" applyAlignment="1">
      <alignment horizontal="right" wrapText="1"/>
    </xf>
    <xf numFmtId="0" fontId="29" fillId="0" borderId="0" xfId="0" applyFont="1" applyFill="1" applyAlignment="1">
      <alignment vertical="center"/>
    </xf>
    <xf numFmtId="165" fontId="3" fillId="0" borderId="0" xfId="1" applyNumberFormat="1" applyFont="1" applyFill="1" applyBorder="1"/>
    <xf numFmtId="165" fontId="18" fillId="0" borderId="0" xfId="1" applyNumberFormat="1" applyFont="1" applyFill="1"/>
    <xf numFmtId="165" fontId="4" fillId="0" borderId="0" xfId="1" applyNumberFormat="1" applyFont="1" applyFill="1"/>
    <xf numFmtId="169" fontId="18" fillId="0" borderId="1" xfId="1" applyNumberFormat="1" applyFont="1" applyFill="1" applyBorder="1" applyAlignment="1">
      <alignment horizontal="right" wrapText="1"/>
    </xf>
    <xf numFmtId="165" fontId="19" fillId="0" borderId="1" xfId="1" applyNumberFormat="1" applyFont="1" applyFill="1" applyBorder="1" applyAlignment="1">
      <alignment horizontal="right" wrapText="1"/>
    </xf>
    <xf numFmtId="0" fontId="16"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165" fontId="4" fillId="0" borderId="0" xfId="1" applyNumberFormat="1" applyFont="1" applyFill="1" applyBorder="1" applyAlignment="1">
      <alignment horizontal="center" wrapText="1"/>
    </xf>
    <xf numFmtId="165" fontId="8" fillId="0" borderId="0" xfId="1" applyNumberFormat="1" applyFont="1" applyFill="1" applyAlignment="1">
      <alignment vertical="center"/>
    </xf>
    <xf numFmtId="0" fontId="31" fillId="0" borderId="0" xfId="0" applyFont="1" applyFill="1" applyBorder="1" applyAlignment="1">
      <alignment horizontal="left" wrapText="1"/>
    </xf>
    <xf numFmtId="165" fontId="31" fillId="0" borderId="0" xfId="1" applyNumberFormat="1" applyFont="1" applyFill="1" applyBorder="1" applyAlignment="1">
      <alignment horizontal="center" wrapText="1"/>
    </xf>
    <xf numFmtId="165" fontId="33" fillId="0" borderId="0" xfId="1" applyNumberFormat="1" applyFont="1" applyFill="1" applyBorder="1" applyAlignment="1">
      <alignment horizontal="center" wrapText="1"/>
    </xf>
    <xf numFmtId="165" fontId="34" fillId="0" borderId="0" xfId="1" applyNumberFormat="1" applyFont="1" applyFill="1" applyBorder="1" applyAlignment="1">
      <alignment horizontal="center" wrapText="1"/>
    </xf>
    <xf numFmtId="0" fontId="31" fillId="0" borderId="0" xfId="0" applyFont="1" applyFill="1" applyBorder="1" applyAlignment="1">
      <alignment vertical="center" wrapText="1"/>
    </xf>
    <xf numFmtId="0" fontId="4" fillId="0" borderId="0" xfId="0" applyFont="1" applyFill="1" applyBorder="1" applyAlignment="1">
      <alignment vertical="center" wrapText="1"/>
    </xf>
    <xf numFmtId="165" fontId="31" fillId="0" borderId="0" xfId="1" applyNumberFormat="1" applyFont="1" applyFill="1" applyBorder="1" applyAlignment="1">
      <alignment vertical="center" wrapText="1"/>
    </xf>
    <xf numFmtId="165" fontId="4" fillId="0" borderId="0" xfId="1" applyNumberFormat="1" applyFont="1" applyFill="1" applyBorder="1" applyAlignment="1">
      <alignment vertical="center" wrapText="1"/>
    </xf>
    <xf numFmtId="165" fontId="4" fillId="0" borderId="0" xfId="0" applyNumberFormat="1" applyFont="1" applyFill="1" applyBorder="1" applyAlignment="1">
      <alignment vertical="center" wrapText="1"/>
    </xf>
    <xf numFmtId="165" fontId="35" fillId="0" borderId="0" xfId="0" applyNumberFormat="1" applyFont="1" applyFill="1" applyBorder="1" applyAlignment="1">
      <alignment vertical="center" wrapText="1"/>
    </xf>
    <xf numFmtId="165" fontId="31" fillId="0" borderId="0" xfId="0" applyNumberFormat="1" applyFont="1" applyFill="1" applyBorder="1" applyAlignment="1">
      <alignment vertical="center" wrapText="1"/>
    </xf>
    <xf numFmtId="166" fontId="31" fillId="0" borderId="0" xfId="0" applyNumberFormat="1" applyFont="1" applyFill="1" applyBorder="1" applyAlignment="1">
      <alignment vertical="center" wrapText="1"/>
    </xf>
    <xf numFmtId="164" fontId="31" fillId="0" borderId="0" xfId="1" applyFont="1" applyFill="1" applyBorder="1" applyAlignment="1">
      <alignment vertical="center" wrapText="1"/>
    </xf>
    <xf numFmtId="0" fontId="32" fillId="2" borderId="0" xfId="0" applyFont="1" applyFill="1" applyBorder="1" applyAlignment="1">
      <alignment wrapText="1"/>
    </xf>
    <xf numFmtId="165" fontId="32" fillId="2" borderId="0" xfId="0" applyNumberFormat="1" applyFont="1" applyFill="1" applyBorder="1" applyAlignment="1">
      <alignment vertical="center" wrapText="1"/>
    </xf>
    <xf numFmtId="165" fontId="34" fillId="2" borderId="0" xfId="1" applyNumberFormat="1" applyFont="1" applyFill="1" applyBorder="1" applyAlignment="1">
      <alignment vertical="center" wrapText="1"/>
    </xf>
    <xf numFmtId="167" fontId="4" fillId="0" borderId="0" xfId="0" applyNumberFormat="1" applyFont="1" applyFill="1" applyBorder="1" applyAlignment="1" applyProtection="1">
      <alignment wrapText="1"/>
      <protection hidden="1"/>
    </xf>
    <xf numFmtId="165" fontId="5" fillId="0" borderId="0" xfId="1" applyNumberFormat="1" applyFont="1" applyFill="1" applyAlignment="1">
      <alignment horizontal="justify" vertical="center"/>
    </xf>
    <xf numFmtId="165" fontId="7" fillId="0" borderId="0" xfId="1" applyNumberFormat="1" applyFont="1" applyFill="1" applyAlignment="1">
      <alignment horizontal="justify" vertical="center"/>
    </xf>
    <xf numFmtId="165" fontId="4" fillId="0" borderId="0" xfId="1" applyNumberFormat="1" applyFont="1" applyFill="1" applyBorder="1" applyAlignment="1">
      <alignment horizontal="right" wrapText="1"/>
    </xf>
    <xf numFmtId="165" fontId="6" fillId="0" borderId="0" xfId="1" applyNumberFormat="1" applyFont="1" applyFill="1" applyBorder="1" applyAlignment="1">
      <alignment horizontal="center" wrapText="1"/>
    </xf>
    <xf numFmtId="0" fontId="7" fillId="0" borderId="0" xfId="0" applyFont="1" applyFill="1" applyBorder="1" applyAlignment="1">
      <alignment horizontal="justify" vertical="center"/>
    </xf>
    <xf numFmtId="165" fontId="4" fillId="0" borderId="0" xfId="1" applyNumberFormat="1" applyFont="1" applyFill="1" applyAlignment="1">
      <alignment horizontal="justify" vertical="center"/>
    </xf>
    <xf numFmtId="169" fontId="4" fillId="0" borderId="0" xfId="1" applyNumberFormat="1" applyFont="1" applyFill="1" applyBorder="1" applyAlignment="1">
      <alignment wrapText="1"/>
    </xf>
    <xf numFmtId="169" fontId="4" fillId="0" borderId="0" xfId="1" applyNumberFormat="1" applyFont="1" applyFill="1" applyBorder="1" applyAlignment="1"/>
    <xf numFmtId="0" fontId="18" fillId="2" borderId="1" xfId="0" applyFont="1" applyFill="1" applyBorder="1" applyAlignment="1">
      <alignment horizontal="left" vertical="center" wrapText="1"/>
    </xf>
    <xf numFmtId="165" fontId="18" fillId="2" borderId="1" xfId="1" applyNumberFormat="1" applyFont="1" applyFill="1" applyBorder="1" applyAlignment="1">
      <alignment horizontal="right" wrapText="1"/>
    </xf>
    <xf numFmtId="0" fontId="18" fillId="2" borderId="1" xfId="1" applyNumberFormat="1" applyFont="1" applyFill="1" applyBorder="1" applyAlignment="1">
      <alignment wrapText="1"/>
    </xf>
    <xf numFmtId="166" fontId="18" fillId="0" borderId="1" xfId="0" applyNumberFormat="1" applyFont="1" applyFill="1" applyBorder="1" applyAlignment="1">
      <alignment horizontal="right" wrapText="1"/>
    </xf>
    <xf numFmtId="165" fontId="18" fillId="0" borderId="1" xfId="1" applyNumberFormat="1" applyFont="1" applyFill="1" applyBorder="1" applyAlignment="1">
      <alignment wrapText="1"/>
    </xf>
    <xf numFmtId="0" fontId="14" fillId="0" borderId="0" xfId="0" applyFont="1" applyFill="1" applyBorder="1" applyAlignment="1">
      <alignment horizontal="justify" vertical="center" wrapText="1"/>
    </xf>
    <xf numFmtId="165" fontId="15" fillId="0" borderId="0" xfId="1" applyNumberFormat="1" applyFont="1" applyFill="1" applyAlignment="1">
      <alignment horizontal="justify" vertical="center"/>
    </xf>
    <xf numFmtId="165" fontId="14" fillId="0" borderId="0" xfId="1" applyNumberFormat="1" applyFont="1" applyFill="1" applyAlignment="1">
      <alignment horizontal="justify" vertical="center"/>
    </xf>
    <xf numFmtId="2" fontId="18" fillId="0" borderId="1" xfId="1" applyNumberFormat="1" applyFont="1" applyFill="1" applyBorder="1" applyAlignment="1">
      <alignment wrapText="1"/>
    </xf>
    <xf numFmtId="0" fontId="0" fillId="0" borderId="0" xfId="0" applyFont="1" applyFill="1" applyAlignment="1">
      <alignment horizontal="center" vertical="center"/>
    </xf>
    <xf numFmtId="169" fontId="18" fillId="0" borderId="1" xfId="1" applyNumberFormat="1" applyFont="1" applyFill="1" applyBorder="1" applyAlignment="1">
      <alignment horizontal="right"/>
    </xf>
    <xf numFmtId="168" fontId="18" fillId="0" borderId="1" xfId="1" applyNumberFormat="1" applyFont="1" applyFill="1" applyBorder="1" applyAlignment="1">
      <alignment horizontal="right" wrapText="1"/>
    </xf>
    <xf numFmtId="167" fontId="18" fillId="0" borderId="0" xfId="0" applyNumberFormat="1" applyFont="1" applyFill="1" applyBorder="1" applyAlignment="1" applyProtection="1">
      <alignment wrapText="1"/>
      <protection hidden="1"/>
    </xf>
    <xf numFmtId="169" fontId="18" fillId="0" borderId="0" xfId="0" applyNumberFormat="1" applyFont="1" applyFill="1" applyBorder="1" applyAlignment="1">
      <alignment horizontal="center"/>
    </xf>
    <xf numFmtId="165" fontId="18" fillId="0" borderId="0" xfId="1" applyNumberFormat="1" applyFont="1" applyFill="1" applyBorder="1" applyAlignment="1">
      <alignment horizontal="left"/>
    </xf>
    <xf numFmtId="165" fontId="0" fillId="0" borderId="0" xfId="1" applyNumberFormat="1" applyFont="1" applyFill="1" applyBorder="1"/>
    <xf numFmtId="165" fontId="18" fillId="0" borderId="0" xfId="1" applyNumberFormat="1" applyFont="1" applyFill="1" applyBorder="1" applyAlignment="1">
      <alignment horizontal="justify" vertical="center"/>
    </xf>
    <xf numFmtId="0" fontId="18" fillId="2" borderId="4" xfId="0" applyFont="1" applyFill="1" applyBorder="1" applyAlignment="1">
      <alignment wrapText="1"/>
    </xf>
    <xf numFmtId="169" fontId="20" fillId="0" borderId="1" xfId="0" applyNumberFormat="1" applyFont="1" applyFill="1" applyBorder="1" applyAlignment="1">
      <alignment horizontal="right" wrapText="1"/>
    </xf>
    <xf numFmtId="169" fontId="20" fillId="0" borderId="1" xfId="1" applyNumberFormat="1" applyFont="1" applyFill="1" applyBorder="1" applyAlignment="1">
      <alignment horizontal="right" wrapText="1"/>
    </xf>
    <xf numFmtId="167" fontId="20" fillId="0" borderId="0" xfId="0" applyNumberFormat="1" applyFont="1" applyFill="1" applyBorder="1" applyAlignment="1" applyProtection="1">
      <alignment wrapText="1"/>
      <protection hidden="1"/>
    </xf>
    <xf numFmtId="166" fontId="20" fillId="0" borderId="0" xfId="0" applyNumberFormat="1" applyFont="1" applyFill="1" applyBorder="1" applyAlignment="1">
      <alignment wrapText="1"/>
    </xf>
    <xf numFmtId="165" fontId="20" fillId="0" borderId="0" xfId="1" applyNumberFormat="1" applyFont="1" applyFill="1" applyBorder="1" applyAlignment="1">
      <alignment horizontal="left"/>
    </xf>
    <xf numFmtId="165" fontId="20" fillId="0" borderId="0" xfId="1" applyNumberFormat="1" applyFont="1" applyFill="1" applyBorder="1"/>
    <xf numFmtId="0" fontId="18" fillId="0" borderId="0" xfId="1" applyNumberFormat="1" applyFont="1" applyFill="1" applyBorder="1" applyAlignment="1">
      <alignment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wrapText="1"/>
    </xf>
    <xf numFmtId="165" fontId="0" fillId="0" borderId="0" xfId="1" applyNumberFormat="1" applyFont="1" applyFill="1" applyBorder="1" applyAlignment="1">
      <alignment vertical="center"/>
    </xf>
    <xf numFmtId="165" fontId="18" fillId="2" borderId="1" xfId="1" applyNumberFormat="1" applyFont="1" applyFill="1" applyBorder="1" applyAlignment="1">
      <alignment wrapText="1"/>
    </xf>
    <xf numFmtId="167" fontId="18" fillId="0" borderId="0" xfId="2" applyNumberFormat="1" applyFont="1" applyFill="1" applyBorder="1" applyAlignment="1" applyProtection="1">
      <alignment wrapText="1"/>
      <protection hidden="1"/>
    </xf>
    <xf numFmtId="169" fontId="18" fillId="0" borderId="0" xfId="0" applyNumberFormat="1" applyFont="1" applyFill="1" applyBorder="1" applyAlignment="1">
      <alignment horizontal="right" wrapText="1"/>
    </xf>
    <xf numFmtId="165" fontId="18" fillId="0" borderId="0" xfId="1" applyNumberFormat="1" applyFont="1" applyFill="1" applyBorder="1" applyAlignment="1">
      <alignment horizontal="right"/>
    </xf>
    <xf numFmtId="165" fontId="1" fillId="0" borderId="0" xfId="1" applyNumberFormat="1" applyFont="1" applyFill="1" applyBorder="1" applyAlignment="1">
      <alignment vertical="center"/>
    </xf>
    <xf numFmtId="0" fontId="19" fillId="0" borderId="4" xfId="0" applyFont="1" applyFill="1" applyBorder="1" applyAlignment="1">
      <alignment wrapText="1"/>
    </xf>
    <xf numFmtId="165" fontId="1" fillId="0" borderId="1" xfId="1" applyNumberFormat="1" applyFont="1" applyFill="1" applyBorder="1"/>
    <xf numFmtId="0" fontId="20" fillId="0" borderId="4" xfId="0" applyFont="1" applyFill="1" applyBorder="1" applyAlignment="1">
      <alignment wrapText="1"/>
    </xf>
    <xf numFmtId="165" fontId="18" fillId="0" borderId="1" xfId="1" applyNumberFormat="1" applyFont="1" applyFill="1" applyBorder="1" applyAlignment="1">
      <alignment horizontal="justify" vertical="center"/>
    </xf>
    <xf numFmtId="165" fontId="20" fillId="0" borderId="1" xfId="1" applyNumberFormat="1" applyFont="1" applyFill="1" applyBorder="1" applyAlignment="1">
      <alignment horizontal="justify" vertical="center"/>
    </xf>
    <xf numFmtId="165" fontId="18" fillId="0" borderId="1" xfId="0" applyNumberFormat="1" applyFont="1" applyFill="1" applyBorder="1" applyAlignment="1">
      <alignment horizontal="right" wrapText="1"/>
    </xf>
    <xf numFmtId="165" fontId="21" fillId="0" borderId="0" xfId="1" applyNumberFormat="1" applyFont="1" applyFill="1" applyBorder="1" applyAlignment="1">
      <alignment wrapText="1"/>
    </xf>
    <xf numFmtId="165" fontId="21" fillId="0" borderId="0" xfId="1" applyNumberFormat="1" applyFont="1" applyFill="1" applyBorder="1" applyAlignment="1">
      <alignment horizontal="center" wrapText="1"/>
    </xf>
    <xf numFmtId="165" fontId="18" fillId="0" borderId="0" xfId="1" applyNumberFormat="1" applyFont="1" applyFill="1" applyBorder="1"/>
    <xf numFmtId="0" fontId="18" fillId="0" borderId="0" xfId="1" applyNumberFormat="1" applyFont="1" applyFill="1" applyBorder="1" applyAlignment="1">
      <alignment horizontal="left" vertical="center" wrapText="1"/>
    </xf>
    <xf numFmtId="0" fontId="18" fillId="0" borderId="1" xfId="1" applyNumberFormat="1" applyFont="1" applyFill="1" applyBorder="1" applyAlignment="1">
      <alignment horizontal="justify" vertical="center" wrapText="1"/>
    </xf>
    <xf numFmtId="165" fontId="18" fillId="0" borderId="1" xfId="1" applyNumberFormat="1" applyFont="1" applyFill="1" applyBorder="1" applyAlignment="1">
      <alignment horizontal="justify"/>
    </xf>
    <xf numFmtId="0" fontId="18" fillId="0" borderId="0" xfId="0" applyFont="1" applyFill="1" applyBorder="1" applyAlignment="1">
      <alignment horizontal="left" vertical="center" wrapText="1"/>
    </xf>
    <xf numFmtId="0" fontId="18" fillId="0" borderId="0" xfId="1" applyNumberFormat="1" applyFont="1" applyFill="1" applyBorder="1" applyAlignment="1">
      <alignment horizontal="justify" vertical="center"/>
    </xf>
    <xf numFmtId="0" fontId="18" fillId="2" borderId="0" xfId="0" applyFont="1" applyFill="1" applyBorder="1" applyAlignment="1">
      <alignment horizontal="center" vertical="center" wrapText="1"/>
    </xf>
    <xf numFmtId="0" fontId="18" fillId="2" borderId="0" xfId="0" applyFont="1" applyFill="1" applyBorder="1" applyAlignment="1">
      <alignment horizontal="center" wrapText="1"/>
    </xf>
    <xf numFmtId="165" fontId="22" fillId="2" borderId="0" xfId="1" applyNumberFormat="1" applyFont="1" applyFill="1" applyBorder="1" applyAlignment="1">
      <alignment vertical="center"/>
    </xf>
    <xf numFmtId="165" fontId="23" fillId="2" borderId="0" xfId="1" applyNumberFormat="1" applyFont="1" applyFill="1" applyBorder="1" applyAlignment="1">
      <alignment vertical="center"/>
    </xf>
    <xf numFmtId="165" fontId="0" fillId="2" borderId="0" xfId="1" applyNumberFormat="1" applyFont="1" applyFill="1" applyBorder="1" applyAlignment="1">
      <alignment vertical="center"/>
    </xf>
    <xf numFmtId="0" fontId="14" fillId="2" borderId="0" xfId="0" applyFont="1" applyFill="1" applyBorder="1" applyAlignment="1">
      <alignment horizontal="justify" vertical="center" wrapText="1"/>
    </xf>
    <xf numFmtId="0" fontId="14" fillId="2" borderId="0" xfId="0" applyFont="1" applyFill="1" applyAlignment="1">
      <alignment horizontal="justify" vertical="center"/>
    </xf>
    <xf numFmtId="165" fontId="15" fillId="2" borderId="0" xfId="1" applyNumberFormat="1" applyFont="1" applyFill="1" applyAlignment="1">
      <alignment horizontal="justify" vertical="center"/>
    </xf>
    <xf numFmtId="165" fontId="14" fillId="2" borderId="0" xfId="1" applyNumberFormat="1" applyFont="1" applyFill="1" applyAlignment="1">
      <alignment horizontal="justify" vertical="center"/>
    </xf>
    <xf numFmtId="0" fontId="18" fillId="2" borderId="0" xfId="0" applyFont="1" applyFill="1" applyBorder="1" applyAlignment="1">
      <alignment horizontal="right" vertical="center" wrapText="1"/>
    </xf>
    <xf numFmtId="0" fontId="18" fillId="2" borderId="4"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wrapText="1"/>
    </xf>
    <xf numFmtId="166" fontId="19" fillId="2" borderId="1" xfId="0" applyNumberFormat="1" applyFont="1" applyFill="1" applyBorder="1" applyAlignment="1">
      <alignment horizontal="right" wrapText="1"/>
    </xf>
    <xf numFmtId="165" fontId="19" fillId="2" borderId="1" xfId="1" applyNumberFormat="1" applyFont="1" applyFill="1" applyBorder="1" applyAlignment="1">
      <alignment horizontal="right" wrapText="1"/>
    </xf>
    <xf numFmtId="165" fontId="0" fillId="2" borderId="1" xfId="1" applyNumberFormat="1" applyFont="1" applyFill="1" applyBorder="1"/>
    <xf numFmtId="0" fontId="20" fillId="2" borderId="1" xfId="0" applyFont="1" applyFill="1" applyBorder="1" applyAlignment="1">
      <alignment wrapText="1"/>
    </xf>
    <xf numFmtId="166" fontId="20" fillId="2" borderId="1" xfId="0" applyNumberFormat="1" applyFont="1" applyFill="1" applyBorder="1" applyAlignment="1">
      <alignment horizontal="right" wrapText="1"/>
    </xf>
    <xf numFmtId="165" fontId="20" fillId="2" borderId="1" xfId="1" applyNumberFormat="1" applyFont="1" applyFill="1" applyBorder="1" applyAlignment="1">
      <alignment horizontal="right" wrapText="1"/>
    </xf>
    <xf numFmtId="169" fontId="20" fillId="2" borderId="1" xfId="0" applyNumberFormat="1" applyFont="1" applyFill="1" applyBorder="1" applyAlignment="1">
      <alignment horizontal="right" wrapText="1"/>
    </xf>
    <xf numFmtId="167" fontId="18" fillId="2" borderId="1" xfId="0" applyNumberFormat="1" applyFont="1" applyFill="1" applyBorder="1" applyAlignment="1" applyProtection="1">
      <alignment wrapText="1"/>
      <protection hidden="1"/>
    </xf>
    <xf numFmtId="0" fontId="18" fillId="2" borderId="1" xfId="1" applyNumberFormat="1" applyFont="1" applyFill="1" applyBorder="1" applyAlignment="1">
      <alignment horizontal="left" vertical="center" wrapText="1"/>
    </xf>
    <xf numFmtId="0" fontId="20" fillId="2" borderId="1" xfId="0" applyFont="1" applyFill="1" applyBorder="1" applyAlignment="1">
      <alignment horizontal="left" vertical="center" wrapText="1"/>
    </xf>
    <xf numFmtId="165" fontId="20" fillId="2" borderId="1" xfId="1" applyNumberFormat="1" applyFont="1" applyFill="1" applyBorder="1" applyAlignment="1">
      <alignment horizontal="right" vertical="center" wrapText="1"/>
    </xf>
    <xf numFmtId="169" fontId="20" fillId="2" borderId="1" xfId="1" applyNumberFormat="1" applyFont="1" applyFill="1" applyBorder="1" applyAlignment="1">
      <alignment horizontal="right" vertical="center" wrapText="1"/>
    </xf>
    <xf numFmtId="165" fontId="26" fillId="2" borderId="1" xfId="1" applyNumberFormat="1" applyFont="1" applyFill="1" applyBorder="1" applyAlignment="1">
      <alignment vertical="center"/>
    </xf>
    <xf numFmtId="165" fontId="21" fillId="2" borderId="1" xfId="1" applyNumberFormat="1" applyFont="1" applyFill="1" applyBorder="1" applyAlignment="1">
      <alignment horizontal="right" wrapText="1"/>
    </xf>
    <xf numFmtId="0" fontId="18" fillId="0" borderId="1" xfId="1" applyNumberFormat="1" applyFont="1" applyFill="1" applyBorder="1" applyAlignment="1">
      <alignment horizontal="left" vertical="center" wrapText="1"/>
    </xf>
    <xf numFmtId="165" fontId="18" fillId="0" borderId="0" xfId="1" applyNumberFormat="1" applyFont="1" applyFill="1" applyBorder="1" applyAlignment="1">
      <alignment horizontal="right" wrapText="1"/>
    </xf>
    <xf numFmtId="170" fontId="18" fillId="0" borderId="0" xfId="1" applyNumberFormat="1" applyFont="1" applyFill="1" applyBorder="1" applyAlignment="1">
      <alignment horizontal="right" wrapText="1"/>
    </xf>
    <xf numFmtId="165" fontId="18" fillId="0" borderId="0" xfId="1" applyNumberFormat="1" applyFont="1" applyFill="1" applyBorder="1" applyAlignment="1">
      <alignment horizontal="justify"/>
    </xf>
    <xf numFmtId="0" fontId="18" fillId="0" borderId="0" xfId="1" applyNumberFormat="1" applyFont="1" applyFill="1" applyBorder="1" applyAlignment="1">
      <alignment horizontal="justify"/>
    </xf>
    <xf numFmtId="168" fontId="18" fillId="0" borderId="0" xfId="0" applyNumberFormat="1" applyFont="1" applyFill="1" applyBorder="1" applyAlignment="1">
      <alignment horizontal="center" wrapText="1"/>
    </xf>
    <xf numFmtId="165" fontId="18" fillId="0" borderId="0" xfId="1" applyNumberFormat="1" applyFont="1" applyFill="1" applyBorder="1" applyAlignment="1">
      <alignment vertical="center" wrapText="1"/>
    </xf>
    <xf numFmtId="168" fontId="18" fillId="0" borderId="1" xfId="0" applyNumberFormat="1" applyFont="1" applyFill="1" applyBorder="1" applyAlignment="1">
      <alignment horizontal="right" wrapText="1"/>
    </xf>
    <xf numFmtId="165" fontId="18" fillId="0" borderId="1" xfId="1" applyNumberFormat="1" applyFont="1" applyFill="1" applyBorder="1" applyAlignment="1">
      <alignment vertical="center" wrapText="1"/>
    </xf>
    <xf numFmtId="165" fontId="0" fillId="0" borderId="1" xfId="1" applyNumberFormat="1" applyFont="1" applyFill="1" applyBorder="1" applyAlignment="1">
      <alignment vertical="center"/>
    </xf>
    <xf numFmtId="169" fontId="18" fillId="0" borderId="1" xfId="0" applyNumberFormat="1" applyFont="1" applyFill="1" applyBorder="1" applyAlignment="1">
      <alignment horizontal="right" wrapText="1"/>
    </xf>
    <xf numFmtId="0" fontId="18" fillId="0" borderId="1" xfId="1" applyNumberFormat="1" applyFont="1" applyFill="1" applyBorder="1" applyAlignment="1">
      <alignment vertical="center" wrapText="1"/>
    </xf>
    <xf numFmtId="49" fontId="18" fillId="0" borderId="0" xfId="0" applyNumberFormat="1" applyFont="1" applyFill="1" applyBorder="1" applyAlignment="1">
      <alignment wrapText="1"/>
    </xf>
    <xf numFmtId="165" fontId="18" fillId="0" borderId="0" xfId="1" applyNumberFormat="1" applyFont="1" applyFill="1" applyBorder="1" applyAlignment="1">
      <alignment wrapText="1"/>
    </xf>
    <xf numFmtId="165" fontId="19" fillId="0" borderId="0" xfId="1" applyNumberFormat="1" applyFont="1" applyFill="1" applyAlignment="1">
      <alignment horizontal="left"/>
    </xf>
    <xf numFmtId="165" fontId="29" fillId="0" borderId="0" xfId="1" applyNumberFormat="1" applyFont="1" applyFill="1"/>
    <xf numFmtId="0" fontId="14" fillId="0" borderId="0" xfId="0" applyFont="1" applyFill="1" applyBorder="1" applyAlignment="1">
      <alignment horizontal="center" vertical="center" wrapText="1"/>
    </xf>
    <xf numFmtId="0" fontId="14" fillId="0" borderId="0" xfId="0" applyFont="1" applyFill="1" applyBorder="1" applyAlignment="1">
      <alignment horizontal="center" wrapText="1"/>
    </xf>
    <xf numFmtId="165" fontId="15" fillId="0" borderId="0" xfId="1" applyNumberFormat="1" applyFont="1" applyFill="1" applyAlignment="1">
      <alignment vertical="center"/>
    </xf>
    <xf numFmtId="165" fontId="14" fillId="0" borderId="0" xfId="1" applyNumberFormat="1" applyFont="1" applyFill="1" applyAlignment="1">
      <alignment vertical="center"/>
    </xf>
    <xf numFmtId="2" fontId="18" fillId="0" borderId="5" xfId="1" applyNumberFormat="1" applyFont="1" applyFill="1" applyBorder="1" applyAlignment="1">
      <alignment horizontal="left" wrapText="1"/>
    </xf>
    <xf numFmtId="165" fontId="18" fillId="0" borderId="1" xfId="1" applyNumberFormat="1" applyFont="1" applyFill="1" applyBorder="1" applyAlignment="1" applyProtection="1">
      <alignment horizontal="right" wrapText="1"/>
      <protection hidden="1"/>
    </xf>
    <xf numFmtId="0" fontId="20" fillId="0" borderId="1" xfId="0" applyFont="1" applyFill="1" applyBorder="1" applyAlignment="1">
      <alignment horizontal="left" vertical="center" wrapText="1"/>
    </xf>
    <xf numFmtId="165" fontId="18" fillId="0" borderId="1" xfId="1" applyNumberFormat="1" applyFont="1" applyFill="1" applyBorder="1" applyAlignment="1">
      <alignment vertical="center"/>
    </xf>
    <xf numFmtId="0" fontId="18" fillId="2" borderId="5" xfId="1" applyNumberFormat="1" applyFont="1" applyFill="1" applyBorder="1" applyAlignment="1">
      <alignment wrapText="1"/>
    </xf>
    <xf numFmtId="0" fontId="18" fillId="0" borderId="0" xfId="0" applyFont="1" applyFill="1" applyBorder="1" applyAlignment="1">
      <alignment wrapText="1"/>
    </xf>
    <xf numFmtId="165" fontId="0" fillId="0" borderId="0" xfId="1" applyNumberFormat="1" applyFont="1" applyFill="1" applyBorder="1" applyAlignment="1">
      <alignment wrapText="1"/>
    </xf>
    <xf numFmtId="165" fontId="0" fillId="0"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165" fontId="14" fillId="0" borderId="0" xfId="1" applyNumberFormat="1" applyFont="1" applyFill="1" applyBorder="1" applyAlignment="1">
      <alignment horizontal="center" vertical="center" wrapText="1"/>
    </xf>
    <xf numFmtId="49" fontId="18" fillId="0" borderId="1" xfId="0" applyNumberFormat="1" applyFont="1" applyFill="1" applyBorder="1" applyAlignment="1">
      <alignment wrapText="1"/>
    </xf>
    <xf numFmtId="165" fontId="36" fillId="0" borderId="0" xfId="1" applyNumberFormat="1" applyFont="1" applyFill="1" applyBorder="1"/>
    <xf numFmtId="165" fontId="0" fillId="0" borderId="0" xfId="1" applyNumberFormat="1" applyFont="1" applyFill="1" applyAlignment="1">
      <alignment vertical="center"/>
    </xf>
    <xf numFmtId="165" fontId="18" fillId="0" borderId="0" xfId="1" applyNumberFormat="1" applyFont="1" applyFill="1" applyAlignment="1">
      <alignment horizontal="right" vertical="center"/>
    </xf>
    <xf numFmtId="165" fontId="0" fillId="0" borderId="1" xfId="1" applyNumberFormat="1" applyFont="1" applyFill="1" applyBorder="1" applyAlignment="1">
      <alignment horizontal="center"/>
    </xf>
    <xf numFmtId="166" fontId="20" fillId="0" borderId="3" xfId="0" applyNumberFormat="1" applyFont="1" applyFill="1" applyBorder="1" applyAlignment="1">
      <alignment horizontal="right" wrapText="1"/>
    </xf>
    <xf numFmtId="0" fontId="18" fillId="0" borderId="1" xfId="0" applyFont="1" applyFill="1" applyBorder="1" applyAlignment="1">
      <alignment horizontal="left" wrapText="1"/>
    </xf>
    <xf numFmtId="165" fontId="18" fillId="0" borderId="3" xfId="1" applyNumberFormat="1" applyFont="1" applyFill="1" applyBorder="1" applyAlignment="1">
      <alignment horizontal="right" wrapText="1"/>
    </xf>
    <xf numFmtId="0" fontId="18" fillId="0" borderId="1" xfId="0" applyNumberFormat="1" applyFont="1" applyFill="1" applyBorder="1" applyAlignment="1">
      <alignment horizontal="left" vertical="top" wrapText="1"/>
    </xf>
    <xf numFmtId="165" fontId="18" fillId="0" borderId="3" xfId="1" applyNumberFormat="1" applyFont="1" applyFill="1" applyBorder="1" applyAlignment="1" applyProtection="1">
      <alignment horizontal="right" wrapText="1"/>
      <protection hidden="1"/>
    </xf>
    <xf numFmtId="0" fontId="18" fillId="2" borderId="1" xfId="1" applyNumberFormat="1" applyFont="1" applyFill="1" applyBorder="1" applyAlignment="1">
      <alignment horizontal="left" wrapText="1"/>
    </xf>
    <xf numFmtId="0" fontId="18" fillId="0" borderId="1" xfId="0" applyFont="1" applyFill="1" applyBorder="1" applyAlignment="1">
      <alignment horizontal="right" wrapText="1"/>
    </xf>
    <xf numFmtId="0" fontId="24" fillId="2" borderId="0" xfId="0" applyFont="1" applyFill="1" applyBorder="1" applyAlignment="1">
      <alignment wrapText="1"/>
    </xf>
    <xf numFmtId="165" fontId="24" fillId="2" borderId="0" xfId="0" applyNumberFormat="1" applyFont="1" applyFill="1" applyBorder="1" applyAlignment="1">
      <alignment vertical="center" wrapText="1"/>
    </xf>
    <xf numFmtId="165" fontId="37" fillId="2" borderId="0" xfId="1" applyNumberFormat="1" applyFont="1" applyFill="1" applyBorder="1" applyAlignment="1">
      <alignment vertical="center" wrapText="1"/>
    </xf>
    <xf numFmtId="165" fontId="20" fillId="0" borderId="0" xfId="0" applyNumberFormat="1" applyFont="1" applyFill="1" applyBorder="1" applyAlignment="1">
      <alignment vertical="center" wrapText="1"/>
    </xf>
    <xf numFmtId="165" fontId="22" fillId="0" borderId="0" xfId="1" applyNumberFormat="1" applyFont="1" applyFill="1" applyAlignment="1">
      <alignment vertical="center"/>
    </xf>
    <xf numFmtId="165" fontId="23" fillId="0" borderId="0" xfId="1" applyNumberFormat="1" applyFont="1" applyFill="1" applyAlignment="1">
      <alignment vertical="center"/>
    </xf>
    <xf numFmtId="0" fontId="16" fillId="0" borderId="2" xfId="0" applyFont="1" applyFill="1" applyBorder="1" applyAlignment="1">
      <alignment horizontal="center" vertical="center" wrapText="1"/>
    </xf>
    <xf numFmtId="0" fontId="19" fillId="0" borderId="1" xfId="0" applyFont="1" applyFill="1" applyBorder="1" applyAlignment="1">
      <alignment vertical="center" wrapText="1"/>
    </xf>
    <xf numFmtId="168" fontId="37" fillId="0" borderId="1" xfId="1" applyNumberFormat="1" applyFont="1" applyFill="1" applyBorder="1" applyAlignment="1">
      <alignment wrapText="1"/>
    </xf>
    <xf numFmtId="170" fontId="37" fillId="0" borderId="1" xfId="1" applyNumberFormat="1" applyFont="1" applyFill="1" applyBorder="1" applyAlignment="1">
      <alignment horizontal="right" wrapText="1"/>
    </xf>
    <xf numFmtId="168" fontId="37" fillId="0" borderId="1" xfId="0" applyNumberFormat="1" applyFont="1" applyFill="1" applyBorder="1" applyAlignment="1">
      <alignment wrapText="1"/>
    </xf>
    <xf numFmtId="168" fontId="21" fillId="0" borderId="1" xfId="0" applyNumberFormat="1" applyFont="1" applyFill="1" applyBorder="1" applyAlignment="1">
      <alignment wrapText="1"/>
    </xf>
    <xf numFmtId="170" fontId="21" fillId="0" borderId="1" xfId="1" applyNumberFormat="1" applyFont="1" applyFill="1" applyBorder="1" applyAlignment="1">
      <alignment horizontal="right" wrapText="1"/>
    </xf>
    <xf numFmtId="168" fontId="24" fillId="0" borderId="1" xfId="0" applyNumberFormat="1" applyFont="1" applyFill="1" applyBorder="1" applyAlignment="1">
      <alignment wrapText="1"/>
    </xf>
    <xf numFmtId="170" fontId="24" fillId="0" borderId="1" xfId="1" applyNumberFormat="1" applyFont="1" applyFill="1" applyBorder="1" applyAlignment="1">
      <alignment horizontal="right" wrapText="1"/>
    </xf>
    <xf numFmtId="170" fontId="18" fillId="0" borderId="1" xfId="1" applyNumberFormat="1" applyFont="1" applyFill="1" applyBorder="1" applyAlignment="1">
      <alignment horizontal="right" wrapText="1"/>
    </xf>
    <xf numFmtId="168" fontId="20" fillId="0" borderId="1" xfId="0" applyNumberFormat="1" applyFont="1" applyFill="1" applyBorder="1" applyAlignment="1">
      <alignment horizontal="right" wrapText="1"/>
    </xf>
    <xf numFmtId="170" fontId="20" fillId="0" borderId="1" xfId="1" applyNumberFormat="1" applyFont="1" applyFill="1" applyBorder="1" applyAlignment="1">
      <alignment horizontal="right" wrapText="1"/>
    </xf>
    <xf numFmtId="0" fontId="19" fillId="0" borderId="1" xfId="0" applyFont="1" applyFill="1" applyBorder="1" applyAlignment="1">
      <alignment horizontal="left" vertical="center" wrapText="1"/>
    </xf>
    <xf numFmtId="168" fontId="19" fillId="0" borderId="1" xfId="1" applyNumberFormat="1" applyFont="1" applyFill="1" applyBorder="1" applyAlignment="1">
      <alignment horizontal="right" wrapText="1"/>
    </xf>
    <xf numFmtId="170" fontId="19" fillId="0" borderId="1" xfId="1" applyNumberFormat="1" applyFont="1" applyFill="1" applyBorder="1" applyAlignment="1">
      <alignment horizontal="right" wrapText="1"/>
    </xf>
    <xf numFmtId="0" fontId="16" fillId="0" borderId="0" xfId="0" applyFont="1" applyFill="1" applyBorder="1" applyAlignment="1">
      <alignment horizontal="center" vertical="center" wrapText="1"/>
    </xf>
    <xf numFmtId="0" fontId="18" fillId="2" borderId="1" xfId="0" applyFont="1" applyFill="1" applyBorder="1" applyAlignment="1">
      <alignment horizontal="left" wrapText="1"/>
    </xf>
    <xf numFmtId="167" fontId="20" fillId="0" borderId="1" xfId="2" applyNumberFormat="1" applyFont="1" applyFill="1" applyBorder="1" applyAlignment="1" applyProtection="1">
      <alignment wrapText="1"/>
      <protection hidden="1"/>
    </xf>
    <xf numFmtId="165" fontId="24" fillId="0" borderId="1" xfId="1" applyNumberFormat="1" applyFont="1" applyFill="1" applyBorder="1" applyAlignment="1">
      <alignment horizontal="right" wrapText="1"/>
    </xf>
    <xf numFmtId="169" fontId="24" fillId="0" borderId="1" xfId="1" applyNumberFormat="1" applyFont="1" applyFill="1" applyBorder="1" applyAlignment="1">
      <alignment horizontal="right" wrapText="1"/>
    </xf>
    <xf numFmtId="167" fontId="19" fillId="2" borderId="1" xfId="0" applyNumberFormat="1" applyFont="1" applyFill="1" applyBorder="1" applyAlignment="1" applyProtection="1">
      <alignment wrapText="1"/>
      <protection hidden="1"/>
    </xf>
    <xf numFmtId="165" fontId="37" fillId="2" borderId="1" xfId="1" applyNumberFormat="1" applyFont="1" applyFill="1" applyBorder="1" applyAlignment="1">
      <alignment horizontal="right" vertical="center" wrapText="1"/>
    </xf>
    <xf numFmtId="0" fontId="24" fillId="2" borderId="4" xfId="0" applyFont="1" applyFill="1" applyBorder="1" applyAlignment="1">
      <alignment wrapText="1"/>
    </xf>
    <xf numFmtId="165" fontId="24" fillId="2" borderId="1" xfId="1" applyNumberFormat="1" applyFont="1" applyFill="1" applyBorder="1" applyAlignment="1">
      <alignment horizontal="right" vertical="center" wrapText="1"/>
    </xf>
    <xf numFmtId="0" fontId="37" fillId="2" borderId="1" xfId="0" applyFont="1" applyFill="1" applyBorder="1" applyAlignment="1">
      <alignment wrapText="1"/>
    </xf>
    <xf numFmtId="165" fontId="19" fillId="2" borderId="1" xfId="0" applyNumberFormat="1" applyFont="1" applyFill="1" applyBorder="1" applyAlignment="1">
      <alignment horizontal="right" vertical="center" wrapText="1"/>
    </xf>
    <xf numFmtId="165" fontId="24" fillId="2" borderId="1" xfId="0" applyNumberFormat="1" applyFont="1" applyFill="1" applyBorder="1" applyAlignment="1">
      <alignment horizontal="right" vertical="center" wrapText="1"/>
    </xf>
    <xf numFmtId="165" fontId="21" fillId="2" borderId="1" xfId="1" applyNumberFormat="1" applyFont="1" applyFill="1" applyBorder="1" applyAlignment="1">
      <alignment horizontal="right" vertical="center" wrapText="1"/>
    </xf>
    <xf numFmtId="166" fontId="19" fillId="2" borderId="1" xfId="0" applyNumberFormat="1" applyFont="1" applyFill="1" applyBorder="1" applyAlignment="1">
      <alignment horizontal="right" vertical="center" wrapText="1"/>
    </xf>
    <xf numFmtId="165" fontId="19" fillId="2" borderId="1" xfId="1" applyNumberFormat="1" applyFont="1" applyFill="1" applyBorder="1" applyAlignment="1">
      <alignment horizontal="right" vertical="center" wrapText="1"/>
    </xf>
    <xf numFmtId="168" fontId="24" fillId="2" borderId="1" xfId="0" applyNumberFormat="1" applyFont="1" applyFill="1" applyBorder="1" applyAlignment="1">
      <alignment horizontal="right" vertical="center" wrapText="1"/>
    </xf>
    <xf numFmtId="169" fontId="24" fillId="2" borderId="1" xfId="1" applyNumberFormat="1" applyFont="1" applyFill="1" applyBorder="1" applyAlignment="1">
      <alignment horizontal="right" vertical="center" wrapText="1"/>
    </xf>
    <xf numFmtId="165" fontId="37" fillId="2" borderId="1" xfId="0" applyNumberFormat="1" applyFont="1" applyFill="1" applyBorder="1" applyAlignment="1">
      <alignment horizontal="right" vertical="center" wrapText="1"/>
    </xf>
    <xf numFmtId="169" fontId="38" fillId="2" borderId="1" xfId="1" applyNumberFormat="1" applyFont="1" applyFill="1" applyBorder="1" applyAlignment="1">
      <alignment horizontal="right" vertical="center" wrapText="1"/>
    </xf>
    <xf numFmtId="0" fontId="37" fillId="2" borderId="1" xfId="0" applyFont="1" applyFill="1" applyBorder="1" applyAlignment="1">
      <alignment horizontal="left" vertical="center" wrapText="1"/>
    </xf>
    <xf numFmtId="0" fontId="19" fillId="2" borderId="4" xfId="0" applyFont="1" applyFill="1" applyBorder="1" applyAlignment="1">
      <alignment vertical="center" wrapText="1"/>
    </xf>
    <xf numFmtId="0" fontId="18" fillId="0" borderId="5" xfId="0" applyFont="1" applyFill="1" applyBorder="1" applyAlignment="1">
      <alignment horizontal="center" vertical="center"/>
    </xf>
    <xf numFmtId="0" fontId="18" fillId="0" borderId="1" xfId="0" applyFont="1" applyFill="1" applyBorder="1" applyAlignment="1">
      <alignment horizontal="justify" wrapText="1"/>
    </xf>
    <xf numFmtId="165" fontId="18" fillId="0" borderId="0" xfId="1" applyNumberFormat="1" applyFont="1" applyFill="1" applyBorder="1" applyAlignment="1">
      <alignment horizontal="center" wrapText="1"/>
    </xf>
    <xf numFmtId="0" fontId="18" fillId="0" borderId="1" xfId="0" applyFont="1" applyFill="1" applyBorder="1" applyAlignment="1">
      <alignment horizontal="justify"/>
    </xf>
    <xf numFmtId="0" fontId="19" fillId="0" borderId="1" xfId="0" applyFont="1" applyFill="1" applyBorder="1" applyAlignment="1">
      <alignment horizontal="left" wrapText="1"/>
    </xf>
    <xf numFmtId="165" fontId="29" fillId="0" borderId="0" xfId="1" applyNumberFormat="1" applyFont="1" applyFill="1" applyAlignment="1">
      <alignment vertical="center"/>
    </xf>
    <xf numFmtId="0" fontId="19" fillId="0" borderId="0" xfId="0" applyFont="1" applyFill="1" applyBorder="1" applyAlignment="1">
      <alignment horizontal="center" vertical="center" wrapText="1"/>
    </xf>
    <xf numFmtId="0" fontId="18" fillId="0" borderId="2" xfId="0" applyFont="1" applyFill="1" applyBorder="1" applyAlignment="1"/>
    <xf numFmtId="0" fontId="16" fillId="0" borderId="1" xfId="0" applyFont="1" applyFill="1" applyBorder="1" applyAlignment="1">
      <alignment horizontal="left" vertical="center" wrapText="1"/>
    </xf>
    <xf numFmtId="165" fontId="19" fillId="0" borderId="1" xfId="1" applyNumberFormat="1" applyFont="1" applyFill="1" applyBorder="1" applyAlignment="1">
      <alignment wrapText="1"/>
    </xf>
    <xf numFmtId="0" fontId="24" fillId="0" borderId="1" xfId="0" applyFont="1" applyFill="1" applyBorder="1" applyAlignment="1">
      <alignment horizontal="left" vertical="center" wrapText="1"/>
    </xf>
    <xf numFmtId="166" fontId="8" fillId="0" borderId="0" xfId="0" applyNumberFormat="1" applyFont="1" applyFill="1" applyAlignment="1">
      <alignment wrapText="1"/>
    </xf>
    <xf numFmtId="0" fontId="18" fillId="2" borderId="1" xfId="0" applyNumberFormat="1" applyFont="1" applyFill="1" applyBorder="1" applyAlignment="1">
      <alignment horizontal="left" vertical="top" wrapText="1"/>
    </xf>
    <xf numFmtId="166" fontId="4" fillId="0" borderId="0" xfId="0" applyNumberFormat="1" applyFont="1" applyFill="1" applyAlignment="1">
      <alignment horizontal="justify" vertical="center"/>
    </xf>
    <xf numFmtId="0" fontId="18" fillId="2" borderId="1" xfId="1" applyNumberFormat="1" applyFont="1" applyFill="1" applyBorder="1" applyAlignment="1">
      <alignment horizontal="justify" vertical="center" wrapText="1"/>
    </xf>
    <xf numFmtId="0" fontId="24" fillId="2" borderId="1" xfId="0" applyFont="1" applyFill="1" applyBorder="1" applyAlignment="1">
      <alignment horizontal="left" wrapText="1"/>
    </xf>
    <xf numFmtId="165" fontId="24" fillId="2" borderId="1" xfId="1" applyNumberFormat="1" applyFont="1" applyFill="1" applyBorder="1" applyAlignment="1">
      <alignment horizontal="right" wrapText="1"/>
    </xf>
    <xf numFmtId="0" fontId="14" fillId="0" borderId="0" xfId="0" applyFont="1" applyFill="1" applyBorder="1" applyAlignment="1">
      <alignment horizontal="left" vertical="center" wrapText="1"/>
    </xf>
    <xf numFmtId="0" fontId="16" fillId="0" borderId="0" xfId="0" applyFont="1" applyFill="1" applyBorder="1" applyAlignment="1">
      <alignment horizontal="center" vertical="center" wrapText="1"/>
    </xf>
    <xf numFmtId="0" fontId="14" fillId="2" borderId="0" xfId="0" applyFont="1" applyFill="1" applyBorder="1" applyAlignment="1">
      <alignment horizontal="left" vertical="center" wrapText="1"/>
    </xf>
    <xf numFmtId="0" fontId="16" fillId="2" borderId="0" xfId="0" applyFont="1" applyFill="1" applyBorder="1" applyAlignment="1">
      <alignment horizontal="center" vertical="center" wrapText="1"/>
    </xf>
    <xf numFmtId="0" fontId="21" fillId="0" borderId="0" xfId="0" applyNumberFormat="1" applyFont="1" applyFill="1" applyBorder="1" applyAlignment="1">
      <alignment horizontal="justify" vertical="center" wrapText="1"/>
    </xf>
    <xf numFmtId="0" fontId="14" fillId="0" borderId="0" xfId="0" applyNumberFormat="1" applyFont="1" applyFill="1" applyBorder="1" applyAlignment="1">
      <alignment horizontal="left" wrapText="1"/>
    </xf>
    <xf numFmtId="0" fontId="14" fillId="0" borderId="0" xfId="0" applyFont="1" applyFill="1" applyAlignment="1">
      <alignment horizontal="left" wrapText="1"/>
    </xf>
    <xf numFmtId="0" fontId="18" fillId="0" borderId="0" xfId="0" applyFont="1" applyFill="1" applyBorder="1" applyAlignment="1">
      <alignment horizontal="right"/>
    </xf>
  </cellXfs>
  <cellStyles count="6">
    <cellStyle name="Обычный" xfId="0" builtinId="0"/>
    <cellStyle name="Обычный 2" xfId="2"/>
    <cellStyle name="Обычный 2 2" xfId="3"/>
    <cellStyle name="Финансовый" xfId="1" builtinId="3"/>
    <cellStyle name="Финансовый 2" xfId="5"/>
    <cellStyle name="Финансов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H359"/>
  <sheetViews>
    <sheetView tabSelected="1" view="pageBreakPreview" topLeftCell="A2" zoomScale="90" zoomScaleNormal="100" zoomScaleSheetLayoutView="90" zoomScalePageLayoutView="90" workbookViewId="0">
      <selection activeCell="G16" sqref="G16"/>
    </sheetView>
  </sheetViews>
  <sheetFormatPr defaultColWidth="9.140625" defaultRowHeight="15"/>
  <cols>
    <col min="1" max="1" width="54.28515625" style="5" customWidth="1"/>
    <col min="2" max="2" width="14.7109375" style="5" customWidth="1"/>
    <col min="3" max="3" width="13.85546875" style="5" customWidth="1"/>
    <col min="4" max="4" width="15.7109375" style="23" customWidth="1"/>
    <col min="5" max="5" width="12.85546875" style="3" customWidth="1"/>
    <col min="6" max="6" width="12.7109375" style="4" customWidth="1"/>
    <col min="7" max="7" width="58.140625" style="1" customWidth="1"/>
    <col min="8" max="8" width="36.28515625" style="5" customWidth="1"/>
    <col min="9" max="10" width="9.140625" style="5"/>
    <col min="11" max="11" width="60.28515625" style="5" customWidth="1"/>
    <col min="12" max="16384" width="9.140625" style="5"/>
  </cols>
  <sheetData>
    <row r="1" spans="1:7" ht="27" customHeight="1">
      <c r="A1" s="289" t="s">
        <v>188</v>
      </c>
      <c r="B1" s="289"/>
      <c r="C1" s="289"/>
      <c r="D1" s="289"/>
      <c r="E1" s="289"/>
      <c r="F1" s="289"/>
      <c r="G1" s="289"/>
    </row>
    <row r="2" spans="1:7" ht="9.75" customHeight="1">
      <c r="A2" s="250"/>
      <c r="B2" s="250"/>
      <c r="C2" s="250"/>
      <c r="D2" s="250"/>
      <c r="E2" s="250"/>
      <c r="F2" s="250"/>
      <c r="G2" s="277"/>
    </row>
    <row r="3" spans="1:7">
      <c r="A3" s="52"/>
      <c r="B3" s="278"/>
      <c r="C3" s="278"/>
      <c r="D3" s="278"/>
      <c r="E3" s="53"/>
      <c r="F3" s="278" t="s">
        <v>13</v>
      </c>
      <c r="G3" s="55"/>
    </row>
    <row r="4" spans="1:7" s="9" customFormat="1" ht="92.25" customHeight="1">
      <c r="A4" s="38" t="s">
        <v>15</v>
      </c>
      <c r="B4" s="38" t="s">
        <v>64</v>
      </c>
      <c r="C4" s="38" t="s">
        <v>189</v>
      </c>
      <c r="D4" s="38" t="s">
        <v>190</v>
      </c>
      <c r="E4" s="38" t="s">
        <v>24</v>
      </c>
      <c r="F4" s="38" t="s">
        <v>25</v>
      </c>
      <c r="G4" s="219"/>
    </row>
    <row r="5" spans="1:7" ht="17.25" customHeight="1">
      <c r="A5" s="279" t="s">
        <v>17</v>
      </c>
      <c r="B5" s="83">
        <f>B6+B8</f>
        <v>6104596.5</v>
      </c>
      <c r="C5" s="83">
        <f>C6+C8</f>
        <v>4190309.5999999992</v>
      </c>
      <c r="D5" s="83">
        <f>D6+D8</f>
        <v>3901627.5000000005</v>
      </c>
      <c r="E5" s="280">
        <f>D5/C5*100</f>
        <v>93.110721460772282</v>
      </c>
      <c r="F5" s="280">
        <f>D5/B5*100</f>
        <v>63.912946580498819</v>
      </c>
      <c r="G5" s="55"/>
    </row>
    <row r="6" spans="1:7" ht="16.5" customHeight="1">
      <c r="A6" s="247" t="s">
        <v>18</v>
      </c>
      <c r="B6" s="83">
        <f>B32</f>
        <v>6027209.7999999998</v>
      </c>
      <c r="C6" s="83">
        <f>C32</f>
        <v>4148413.1999999993</v>
      </c>
      <c r="D6" s="83">
        <f>D32</f>
        <v>3860616.1000000006</v>
      </c>
      <c r="E6" s="280">
        <f>D6/C6*100</f>
        <v>93.062477479340814</v>
      </c>
      <c r="F6" s="280">
        <f>D6/B6*100</f>
        <v>64.053122889467033</v>
      </c>
      <c r="G6" s="55"/>
    </row>
    <row r="7" spans="1:7">
      <c r="A7" s="281" t="s">
        <v>19</v>
      </c>
      <c r="B7" s="253">
        <f>B6/B5*100</f>
        <v>98.732320801219203</v>
      </c>
      <c r="C7" s="253">
        <f>C6/C5*100</f>
        <v>99.000159797261759</v>
      </c>
      <c r="D7" s="253">
        <f>D6/D5*100</f>
        <v>98.948864288043907</v>
      </c>
      <c r="E7" s="117"/>
      <c r="F7" s="117"/>
      <c r="G7" s="55"/>
    </row>
    <row r="8" spans="1:7" ht="16.5" customHeight="1">
      <c r="A8" s="247" t="s">
        <v>20</v>
      </c>
      <c r="B8" s="83">
        <f>B312</f>
        <v>77386.7</v>
      </c>
      <c r="C8" s="83">
        <f>C312</f>
        <v>41896.400000000001</v>
      </c>
      <c r="D8" s="83">
        <f>D312</f>
        <v>41011.4</v>
      </c>
      <c r="E8" s="280">
        <f>D8/C8*100</f>
        <v>97.88764667131305</v>
      </c>
      <c r="F8" s="280">
        <f>D8/B8*100</f>
        <v>52.995411356214959</v>
      </c>
      <c r="G8" s="55"/>
    </row>
    <row r="9" spans="1:7">
      <c r="A9" s="281" t="s">
        <v>19</v>
      </c>
      <c r="B9" s="253">
        <f>B8/B5*100</f>
        <v>1.2676791987807876</v>
      </c>
      <c r="C9" s="253">
        <f>C8/C5*100</f>
        <v>0.9998402027382417</v>
      </c>
      <c r="D9" s="253">
        <f>D8/D5*100</f>
        <v>1.0511357119561002</v>
      </c>
      <c r="E9" s="117"/>
      <c r="F9" s="117"/>
      <c r="G9" s="55"/>
    </row>
    <row r="10" spans="1:7">
      <c r="A10" s="52"/>
      <c r="B10" s="52"/>
      <c r="C10" s="52"/>
      <c r="D10" s="63"/>
      <c r="E10" s="53"/>
      <c r="F10" s="54"/>
      <c r="G10" s="55"/>
    </row>
    <row r="11" spans="1:7" ht="15.75">
      <c r="A11" s="294" t="s">
        <v>47</v>
      </c>
      <c r="B11" s="294"/>
      <c r="C11" s="294"/>
      <c r="D11" s="294"/>
      <c r="E11" s="294"/>
      <c r="F11" s="294"/>
      <c r="G11" s="294"/>
    </row>
    <row r="12" spans="1:7" ht="15" customHeight="1">
      <c r="A12" s="295"/>
      <c r="B12" s="295"/>
      <c r="C12" s="295"/>
      <c r="D12" s="295"/>
      <c r="E12" s="53"/>
      <c r="F12" s="67" t="s">
        <v>13</v>
      </c>
      <c r="G12" s="55"/>
    </row>
    <row r="13" spans="1:7" s="9" customFormat="1" ht="92.25" customHeight="1">
      <c r="A13" s="271" t="s">
        <v>16</v>
      </c>
      <c r="B13" s="38" t="s">
        <v>64</v>
      </c>
      <c r="C13" s="38" t="s">
        <v>189</v>
      </c>
      <c r="D13" s="38" t="s">
        <v>190</v>
      </c>
      <c r="E13" s="38" t="s">
        <v>24</v>
      </c>
      <c r="F13" s="38" t="s">
        <v>25</v>
      </c>
      <c r="G13" s="219"/>
    </row>
    <row r="14" spans="1:7" ht="30">
      <c r="A14" s="272" t="s">
        <v>65</v>
      </c>
      <c r="B14" s="116">
        <f>B84</f>
        <v>3006698.2</v>
      </c>
      <c r="C14" s="116">
        <f t="shared" ref="C14:D14" si="0">C84</f>
        <v>2193043.9</v>
      </c>
      <c r="D14" s="116">
        <f t="shared" si="0"/>
        <v>2060245.0999999996</v>
      </c>
      <c r="E14" s="114">
        <f>D14/C14*100</f>
        <v>93.944544384177604</v>
      </c>
      <c r="F14" s="44">
        <f>D14/B14*100</f>
        <v>68.521845657804946</v>
      </c>
      <c r="G14" s="273"/>
    </row>
    <row r="15" spans="1:7" s="6" customFormat="1" ht="45">
      <c r="A15" s="272" t="s">
        <v>66</v>
      </c>
      <c r="B15" s="116">
        <f>B109</f>
        <v>281063.2</v>
      </c>
      <c r="C15" s="116">
        <f t="shared" ref="C15:D15" si="1">C109</f>
        <v>196374.9</v>
      </c>
      <c r="D15" s="116">
        <f t="shared" si="1"/>
        <v>195203.6</v>
      </c>
      <c r="E15" s="114">
        <f>D15/C15*100</f>
        <v>99.403538843304318</v>
      </c>
      <c r="F15" s="44">
        <f>D15/B15*100</f>
        <v>69.451852821714127</v>
      </c>
      <c r="G15" s="86"/>
    </row>
    <row r="16" spans="1:7" s="6" customFormat="1" ht="15.75">
      <c r="A16" s="274" t="s">
        <v>41</v>
      </c>
      <c r="B16" s="116">
        <f>B121</f>
        <v>406393.60000000003</v>
      </c>
      <c r="C16" s="116">
        <f>C121</f>
        <v>273817.2</v>
      </c>
      <c r="D16" s="116">
        <f>D121</f>
        <v>264931.20000000001</v>
      </c>
      <c r="E16" s="114">
        <f>D16/C16*100</f>
        <v>96.754769240208432</v>
      </c>
      <c r="F16" s="44">
        <f>D16/B16*100</f>
        <v>65.190790406148125</v>
      </c>
      <c r="G16" s="86"/>
    </row>
    <row r="17" spans="1:7" s="6" customFormat="1" ht="30">
      <c r="A17" s="45" t="s">
        <v>46</v>
      </c>
      <c r="B17" s="116">
        <f>B137</f>
        <v>23119.5</v>
      </c>
      <c r="C17" s="116">
        <f>C137</f>
        <v>15735.2</v>
      </c>
      <c r="D17" s="116">
        <f>D137</f>
        <v>15735.2</v>
      </c>
      <c r="E17" s="114">
        <f t="shared" ref="E17:E32" si="2">D17/C17*100</f>
        <v>100</v>
      </c>
      <c r="F17" s="44">
        <f t="shared" ref="F17:F32" si="3">D17/B17*100</f>
        <v>68.060295421613787</v>
      </c>
      <c r="G17" s="86"/>
    </row>
    <row r="18" spans="1:7" ht="45">
      <c r="A18" s="272" t="s">
        <v>186</v>
      </c>
      <c r="B18" s="116">
        <f>B148</f>
        <v>417977.7</v>
      </c>
      <c r="C18" s="116">
        <f>C148</f>
        <v>254782.3</v>
      </c>
      <c r="D18" s="116">
        <f>D148</f>
        <v>213967.2</v>
      </c>
      <c r="E18" s="114">
        <f t="shared" si="2"/>
        <v>83.98040209229606</v>
      </c>
      <c r="F18" s="44">
        <f t="shared" si="3"/>
        <v>51.191056364968759</v>
      </c>
      <c r="G18" s="86"/>
    </row>
    <row r="19" spans="1:7" ht="60.75" customHeight="1">
      <c r="A19" s="272" t="s">
        <v>67</v>
      </c>
      <c r="B19" s="116">
        <f>B162</f>
        <v>39204</v>
      </c>
      <c r="C19" s="116">
        <f>C162</f>
        <v>30293</v>
      </c>
      <c r="D19" s="116">
        <f>D162</f>
        <v>29043.5</v>
      </c>
      <c r="E19" s="114">
        <f>D19/C19*100</f>
        <v>95.875284719242075</v>
      </c>
      <c r="F19" s="44">
        <f>D19/B19*100</f>
        <v>74.083001734516884</v>
      </c>
    </row>
    <row r="20" spans="1:7" ht="30">
      <c r="A20" s="272" t="s">
        <v>30</v>
      </c>
      <c r="B20" s="116">
        <f>B172</f>
        <v>10084.299999999999</v>
      </c>
      <c r="C20" s="116">
        <f>C172</f>
        <v>2990</v>
      </c>
      <c r="D20" s="116">
        <f>D172</f>
        <v>2780.1</v>
      </c>
      <c r="E20" s="114">
        <f>D20/C20*100</f>
        <v>92.979933110367881</v>
      </c>
      <c r="F20" s="44">
        <f>D20/B20*100</f>
        <v>27.568596729569727</v>
      </c>
    </row>
    <row r="21" spans="1:7" ht="30">
      <c r="A21" s="272" t="s">
        <v>31</v>
      </c>
      <c r="B21" s="116">
        <f>B182</f>
        <v>266539.3</v>
      </c>
      <c r="C21" s="116">
        <f>C182</f>
        <v>105445.8</v>
      </c>
      <c r="D21" s="116">
        <f>D182</f>
        <v>100908.20000000001</v>
      </c>
      <c r="E21" s="114">
        <f>D21/C21*100</f>
        <v>95.696746575017698</v>
      </c>
      <c r="F21" s="44">
        <f>D21/B21*100</f>
        <v>37.858657241164821</v>
      </c>
      <c r="G21" s="55"/>
    </row>
    <row r="22" spans="1:7" ht="45" customHeight="1">
      <c r="A22" s="272" t="s">
        <v>59</v>
      </c>
      <c r="B22" s="116">
        <f>B195</f>
        <v>842.7</v>
      </c>
      <c r="C22" s="116">
        <f t="shared" ref="C22:D22" si="4">C195</f>
        <v>632.70000000000005</v>
      </c>
      <c r="D22" s="116">
        <f t="shared" si="4"/>
        <v>632.70000000000005</v>
      </c>
      <c r="E22" s="114">
        <f>D22/C22*100</f>
        <v>100</v>
      </c>
      <c r="F22" s="44">
        <f>D22/B22*100</f>
        <v>75.08009967960129</v>
      </c>
      <c r="G22" s="55"/>
    </row>
    <row r="23" spans="1:7" ht="30">
      <c r="A23" s="272" t="s">
        <v>68</v>
      </c>
      <c r="B23" s="116">
        <f>B206</f>
        <v>8228.2999999999993</v>
      </c>
      <c r="C23" s="116">
        <f>C206</f>
        <v>7410.9</v>
      </c>
      <c r="D23" s="116">
        <f>D206</f>
        <v>5406.6</v>
      </c>
      <c r="E23" s="114">
        <f t="shared" si="2"/>
        <v>72.954701858073918</v>
      </c>
      <c r="F23" s="44">
        <f t="shared" si="3"/>
        <v>65.707375764131115</v>
      </c>
      <c r="G23" s="55"/>
    </row>
    <row r="24" spans="1:7" ht="90">
      <c r="A24" s="271" t="s">
        <v>16</v>
      </c>
      <c r="B24" s="38" t="s">
        <v>64</v>
      </c>
      <c r="C24" s="38" t="s">
        <v>189</v>
      </c>
      <c r="D24" s="38" t="s">
        <v>190</v>
      </c>
      <c r="E24" s="171" t="s">
        <v>24</v>
      </c>
      <c r="F24" s="38" t="s">
        <v>25</v>
      </c>
      <c r="G24" s="55"/>
    </row>
    <row r="25" spans="1:7" ht="45.75" customHeight="1">
      <c r="A25" s="272" t="s">
        <v>60</v>
      </c>
      <c r="B25" s="116">
        <f>B217</f>
        <v>68736.3</v>
      </c>
      <c r="C25" s="116">
        <f>C217</f>
        <v>53274.799999999996</v>
      </c>
      <c r="D25" s="116">
        <f>D217</f>
        <v>53274.799999999996</v>
      </c>
      <c r="E25" s="114">
        <f t="shared" si="2"/>
        <v>100</v>
      </c>
      <c r="F25" s="44">
        <f t="shared" si="3"/>
        <v>77.506063026377618</v>
      </c>
      <c r="G25" s="55"/>
    </row>
    <row r="26" spans="1:7" s="52" customFormat="1" ht="30">
      <c r="A26" s="272" t="s">
        <v>69</v>
      </c>
      <c r="B26" s="116">
        <f>B235</f>
        <v>22189.3</v>
      </c>
      <c r="C26" s="116">
        <f>C235</f>
        <v>16635.8</v>
      </c>
      <c r="D26" s="116">
        <f>D235</f>
        <v>15221.800000000001</v>
      </c>
      <c r="E26" s="114">
        <f t="shared" si="2"/>
        <v>91.500258478702563</v>
      </c>
      <c r="F26" s="44">
        <f t="shared" si="3"/>
        <v>68.59973050073684</v>
      </c>
      <c r="G26" s="55"/>
    </row>
    <row r="27" spans="1:7" ht="30">
      <c r="A27" s="272" t="s">
        <v>61</v>
      </c>
      <c r="B27" s="116">
        <f>B247</f>
        <v>83043</v>
      </c>
      <c r="C27" s="116">
        <f>C247</f>
        <v>65330</v>
      </c>
      <c r="D27" s="116">
        <f>D247</f>
        <v>23865.5</v>
      </c>
      <c r="E27" s="114">
        <f t="shared" si="2"/>
        <v>36.530690341343949</v>
      </c>
      <c r="F27" s="44">
        <f t="shared" si="3"/>
        <v>28.738725720409906</v>
      </c>
      <c r="G27" s="55"/>
    </row>
    <row r="28" spans="1:7" s="7" customFormat="1" ht="45">
      <c r="A28" s="272" t="s">
        <v>70</v>
      </c>
      <c r="B28" s="116">
        <f>B260</f>
        <v>127804.6</v>
      </c>
      <c r="C28" s="116">
        <f>C260</f>
        <v>65671.899999999994</v>
      </c>
      <c r="D28" s="116">
        <f>D260</f>
        <v>60155.8</v>
      </c>
      <c r="E28" s="114">
        <f>D28/C28*100</f>
        <v>91.600517116148623</v>
      </c>
      <c r="F28" s="44">
        <f>D28/B28*100</f>
        <v>47.068571866740321</v>
      </c>
      <c r="G28" s="61"/>
    </row>
    <row r="29" spans="1:7" ht="30">
      <c r="A29" s="272" t="s">
        <v>62</v>
      </c>
      <c r="B29" s="116">
        <f>B271</f>
        <v>39694</v>
      </c>
      <c r="C29" s="116">
        <f>C271</f>
        <v>27325.3</v>
      </c>
      <c r="D29" s="116">
        <f>D271</f>
        <v>27304</v>
      </c>
      <c r="E29" s="114">
        <f t="shared" si="2"/>
        <v>99.922050261113327</v>
      </c>
      <c r="F29" s="44">
        <f t="shared" si="3"/>
        <v>68.786214541240483</v>
      </c>
      <c r="G29" s="55"/>
    </row>
    <row r="30" spans="1:7" ht="30">
      <c r="A30" s="272" t="s">
        <v>71</v>
      </c>
      <c r="B30" s="116">
        <f>B283</f>
        <v>583256.29999999993</v>
      </c>
      <c r="C30" s="116">
        <f>C283</f>
        <v>441231.8</v>
      </c>
      <c r="D30" s="116">
        <f>D283</f>
        <v>417934.2</v>
      </c>
      <c r="E30" s="114">
        <f t="shared" si="2"/>
        <v>94.719872865011084</v>
      </c>
      <c r="F30" s="44">
        <f t="shared" si="3"/>
        <v>71.655325454692914</v>
      </c>
      <c r="G30" s="55"/>
    </row>
    <row r="31" spans="1:7" s="7" customFormat="1" ht="45">
      <c r="A31" s="272" t="s">
        <v>72</v>
      </c>
      <c r="B31" s="116">
        <f>B297</f>
        <v>642335.5</v>
      </c>
      <c r="C31" s="116">
        <f>C297</f>
        <v>398417.7</v>
      </c>
      <c r="D31" s="116">
        <f>D297</f>
        <v>374006.6</v>
      </c>
      <c r="E31" s="114">
        <f t="shared" si="2"/>
        <v>93.872988072568049</v>
      </c>
      <c r="F31" s="44">
        <f t="shared" si="3"/>
        <v>58.226051650578235</v>
      </c>
      <c r="G31" s="61"/>
    </row>
    <row r="32" spans="1:7" s="8" customFormat="1" ht="16.899999999999999" customHeight="1">
      <c r="A32" s="275" t="s">
        <v>14</v>
      </c>
      <c r="B32" s="83">
        <f>B14+B15+B16+B17+B18+B19+B20+B21+B22+B23+B25+B26+B27+B28+B29+B30+B31</f>
        <v>6027209.7999999998</v>
      </c>
      <c r="C32" s="83">
        <f>C14+C15+C16+C17+C18+C19+C20+C21+C22+C23+C25+C26+C27+C28+C29+C30+C31</f>
        <v>4148413.1999999993</v>
      </c>
      <c r="D32" s="83">
        <f>D14+D15+D16+D17+D18+D19+D20+D21+D22+D23+D25+D26+D27+D28+D29+D30+D31</f>
        <v>3860616.1000000006</v>
      </c>
      <c r="E32" s="83">
        <f t="shared" si="2"/>
        <v>93.062477479340814</v>
      </c>
      <c r="F32" s="83">
        <f t="shared" si="3"/>
        <v>64.053122889467033</v>
      </c>
      <c r="G32" s="276"/>
    </row>
    <row r="33" spans="1:7" s="78" customFormat="1" ht="6" customHeight="1">
      <c r="A33" s="88"/>
      <c r="B33" s="89"/>
      <c r="C33" s="89"/>
      <c r="D33" s="89"/>
      <c r="E33" s="90"/>
      <c r="F33" s="91"/>
      <c r="G33" s="87"/>
    </row>
    <row r="34" spans="1:7" s="51" customFormat="1" ht="30" customHeight="1">
      <c r="A34" s="289" t="s">
        <v>202</v>
      </c>
      <c r="B34" s="289"/>
      <c r="C34" s="289"/>
      <c r="D34" s="289"/>
      <c r="E34" s="289"/>
      <c r="F34" s="289"/>
      <c r="G34" s="92"/>
    </row>
    <row r="35" spans="1:7" s="51" customFormat="1" ht="15.75" customHeight="1">
      <c r="A35" s="85"/>
      <c r="B35" s="85"/>
      <c r="C35" s="9"/>
      <c r="D35" s="9"/>
      <c r="E35" s="85"/>
      <c r="F35" s="138" t="s">
        <v>13</v>
      </c>
      <c r="G35" s="2"/>
    </row>
    <row r="36" spans="1:7" s="51" customFormat="1" ht="90">
      <c r="A36" s="37" t="s">
        <v>28</v>
      </c>
      <c r="B36" s="38" t="s">
        <v>64</v>
      </c>
      <c r="C36" s="38" t="s">
        <v>189</v>
      </c>
      <c r="D36" s="38" t="s">
        <v>190</v>
      </c>
      <c r="E36" s="38" t="s">
        <v>24</v>
      </c>
      <c r="F36" s="38" t="s">
        <v>25</v>
      </c>
      <c r="G36" s="93"/>
    </row>
    <row r="37" spans="1:7" s="9" customFormat="1" ht="45" customHeight="1">
      <c r="A37" s="270" t="s">
        <v>165</v>
      </c>
      <c r="B37" s="256">
        <f>B38+B51+B59</f>
        <v>252264.9</v>
      </c>
      <c r="C37" s="256">
        <f>C38+C51+C59</f>
        <v>151840.99999999997</v>
      </c>
      <c r="D37" s="256">
        <f>D38+D51+D59</f>
        <v>90619.5</v>
      </c>
      <c r="E37" s="256">
        <f t="shared" ref="E37:E42" si="5">D37/C37*100</f>
        <v>59.680521071383893</v>
      </c>
      <c r="F37" s="256">
        <f t="shared" ref="F37:F42" si="6">D37/B37*100</f>
        <v>35.922357807209806</v>
      </c>
      <c r="G37" s="94"/>
    </row>
    <row r="38" spans="1:7" s="8" customFormat="1" ht="16.5" customHeight="1">
      <c r="A38" s="172" t="s">
        <v>168</v>
      </c>
      <c r="B38" s="256">
        <f>B39+B42+B47+B49</f>
        <v>72259.100000000006</v>
      </c>
      <c r="C38" s="256">
        <f t="shared" ref="C38:D38" si="7">C39+C42+C47+C49</f>
        <v>54603.399999999994</v>
      </c>
      <c r="D38" s="256">
        <f t="shared" si="7"/>
        <v>53942.1</v>
      </c>
      <c r="E38" s="256">
        <f t="shared" si="5"/>
        <v>98.788903255108664</v>
      </c>
      <c r="F38" s="256">
        <f t="shared" si="6"/>
        <v>74.65094361817404</v>
      </c>
      <c r="G38" s="94"/>
    </row>
    <row r="39" spans="1:7" s="9" customFormat="1" ht="45.75" customHeight="1">
      <c r="A39" s="255" t="s">
        <v>166</v>
      </c>
      <c r="B39" s="256">
        <f>B40+B41</f>
        <v>714.3</v>
      </c>
      <c r="C39" s="256">
        <f>C40+C41</f>
        <v>714.3</v>
      </c>
      <c r="D39" s="256">
        <f>D40+D41</f>
        <v>714.3</v>
      </c>
      <c r="E39" s="256">
        <f t="shared" si="5"/>
        <v>100</v>
      </c>
      <c r="F39" s="256">
        <f t="shared" si="6"/>
        <v>100</v>
      </c>
      <c r="G39" s="95"/>
    </row>
    <row r="40" spans="1:7" s="9" customFormat="1">
      <c r="A40" s="257" t="s">
        <v>2</v>
      </c>
      <c r="B40" s="258">
        <v>214.3</v>
      </c>
      <c r="C40" s="258">
        <v>214.3</v>
      </c>
      <c r="D40" s="258">
        <v>214.3</v>
      </c>
      <c r="E40" s="258">
        <f t="shared" si="5"/>
        <v>100</v>
      </c>
      <c r="F40" s="258">
        <f t="shared" si="6"/>
        <v>100</v>
      </c>
      <c r="G40" s="95"/>
    </row>
    <row r="41" spans="1:7" s="9" customFormat="1">
      <c r="A41" s="257" t="s">
        <v>3</v>
      </c>
      <c r="B41" s="258">
        <v>500</v>
      </c>
      <c r="C41" s="258">
        <v>500</v>
      </c>
      <c r="D41" s="258">
        <v>500</v>
      </c>
      <c r="E41" s="258">
        <f t="shared" si="5"/>
        <v>100</v>
      </c>
      <c r="F41" s="258">
        <f t="shared" si="6"/>
        <v>100</v>
      </c>
      <c r="G41" s="95"/>
    </row>
    <row r="42" spans="1:7" s="9" customFormat="1" ht="75">
      <c r="A42" s="180" t="s">
        <v>208</v>
      </c>
      <c r="B42" s="256">
        <f>SUM(B44:B46)</f>
        <v>2955.4999999999995</v>
      </c>
      <c r="C42" s="256">
        <f>C44+C45+C46</f>
        <v>2275.4</v>
      </c>
      <c r="D42" s="256">
        <f>D44+D45+D46</f>
        <v>2240.2000000000003</v>
      </c>
      <c r="E42" s="256">
        <f t="shared" si="5"/>
        <v>98.453019249362768</v>
      </c>
      <c r="F42" s="256">
        <f t="shared" si="6"/>
        <v>75.79766536964982</v>
      </c>
      <c r="G42" s="95"/>
    </row>
    <row r="43" spans="1:7" s="9" customFormat="1" ht="90">
      <c r="A43" s="37" t="s">
        <v>28</v>
      </c>
      <c r="B43" s="38" t="s">
        <v>64</v>
      </c>
      <c r="C43" s="38" t="s">
        <v>189</v>
      </c>
      <c r="D43" s="38" t="s">
        <v>190</v>
      </c>
      <c r="E43" s="38" t="s">
        <v>24</v>
      </c>
      <c r="F43" s="38" t="s">
        <v>25</v>
      </c>
      <c r="G43" s="95"/>
    </row>
    <row r="44" spans="1:7" s="9" customFormat="1" ht="15" customHeight="1">
      <c r="A44" s="257" t="s">
        <v>4</v>
      </c>
      <c r="B44" s="258">
        <v>1141.0999999999999</v>
      </c>
      <c r="C44" s="258">
        <v>878.3</v>
      </c>
      <c r="D44" s="258">
        <v>864.9</v>
      </c>
      <c r="E44" s="258">
        <f>D44/C44*100</f>
        <v>98.474325401343506</v>
      </c>
      <c r="F44" s="258">
        <f>D44/B44*100</f>
        <v>75.795285251073523</v>
      </c>
      <c r="G44" s="95"/>
    </row>
    <row r="45" spans="1:7" s="9" customFormat="1" ht="15" customHeight="1">
      <c r="A45" s="257" t="s">
        <v>3</v>
      </c>
      <c r="B45" s="258">
        <v>1784.8</v>
      </c>
      <c r="C45" s="258">
        <v>1374.3</v>
      </c>
      <c r="D45" s="258">
        <v>1352.9</v>
      </c>
      <c r="E45" s="258">
        <f t="shared" ref="E45:E46" si="8">D45/C45*100</f>
        <v>98.442843629484116</v>
      </c>
      <c r="F45" s="258">
        <f t="shared" ref="F45:F46" si="9">D45/B45*100</f>
        <v>75.801210219632452</v>
      </c>
      <c r="G45" s="95"/>
    </row>
    <row r="46" spans="1:7" s="9" customFormat="1" ht="15" customHeight="1">
      <c r="A46" s="257" t="s">
        <v>2</v>
      </c>
      <c r="B46" s="258">
        <v>29.6</v>
      </c>
      <c r="C46" s="258">
        <v>22.8</v>
      </c>
      <c r="D46" s="258">
        <v>22.4</v>
      </c>
      <c r="E46" s="258">
        <f t="shared" si="8"/>
        <v>98.245614035087712</v>
      </c>
      <c r="F46" s="258">
        <f t="shared" si="9"/>
        <v>75.675675675675663</v>
      </c>
      <c r="G46" s="95"/>
    </row>
    <row r="47" spans="1:7" s="9" customFormat="1" ht="89.25">
      <c r="A47" s="259" t="s">
        <v>203</v>
      </c>
      <c r="B47" s="256">
        <f>B48</f>
        <v>67808.100000000006</v>
      </c>
      <c r="C47" s="256">
        <f>C48</f>
        <v>51021.2</v>
      </c>
      <c r="D47" s="256">
        <f>D48</f>
        <v>50414.1</v>
      </c>
      <c r="E47" s="256">
        <f t="shared" ref="E47:E50" si="10">D47/C47*100</f>
        <v>98.810102467209717</v>
      </c>
      <c r="F47" s="256">
        <f t="shared" ref="F47:F50" si="11">D47/B47*100</f>
        <v>74.348197339255918</v>
      </c>
      <c r="G47" s="95"/>
    </row>
    <row r="48" spans="1:7" s="9" customFormat="1" ht="15" customHeight="1">
      <c r="A48" s="257" t="s">
        <v>4</v>
      </c>
      <c r="B48" s="258">
        <v>67808.100000000006</v>
      </c>
      <c r="C48" s="258">
        <v>51021.2</v>
      </c>
      <c r="D48" s="258">
        <v>50414.1</v>
      </c>
      <c r="E48" s="258">
        <f t="shared" si="10"/>
        <v>98.810102467209717</v>
      </c>
      <c r="F48" s="258">
        <f t="shared" si="11"/>
        <v>74.348197339255918</v>
      </c>
      <c r="G48" s="95"/>
    </row>
    <row r="49" spans="1:7" s="9" customFormat="1" ht="63.75">
      <c r="A49" s="259" t="s">
        <v>204</v>
      </c>
      <c r="B49" s="260">
        <f>B50</f>
        <v>781.2</v>
      </c>
      <c r="C49" s="260">
        <f t="shared" ref="C49:D49" si="12">C50</f>
        <v>592.5</v>
      </c>
      <c r="D49" s="260">
        <f t="shared" si="12"/>
        <v>573.5</v>
      </c>
      <c r="E49" s="256">
        <f t="shared" si="10"/>
        <v>96.793248945147681</v>
      </c>
      <c r="F49" s="256">
        <f t="shared" si="11"/>
        <v>73.412698412698404</v>
      </c>
      <c r="G49" s="96"/>
    </row>
    <row r="50" spans="1:7" s="9" customFormat="1" ht="15" customHeight="1">
      <c r="A50" s="257" t="s">
        <v>4</v>
      </c>
      <c r="B50" s="261">
        <v>781.2</v>
      </c>
      <c r="C50" s="261">
        <v>592.5</v>
      </c>
      <c r="D50" s="261">
        <v>573.5</v>
      </c>
      <c r="E50" s="262">
        <f t="shared" si="10"/>
        <v>96.793248945147681</v>
      </c>
      <c r="F50" s="262">
        <f t="shared" si="11"/>
        <v>73.412698412698404</v>
      </c>
      <c r="G50" s="97"/>
    </row>
    <row r="51" spans="1:7" s="8" customFormat="1" ht="16.5" customHeight="1">
      <c r="A51" s="172" t="s">
        <v>167</v>
      </c>
      <c r="B51" s="260">
        <f>B52+B55</f>
        <v>175835.4</v>
      </c>
      <c r="C51" s="260">
        <f t="shared" ref="C51:D51" si="13">C52+C55</f>
        <v>93067.199999999997</v>
      </c>
      <c r="D51" s="260">
        <f t="shared" si="13"/>
        <v>32507</v>
      </c>
      <c r="E51" s="256">
        <f>D51/C51*100</f>
        <v>34.928524764901063</v>
      </c>
      <c r="F51" s="256">
        <f t="shared" ref="F51:F54" si="14">D51/B51*100</f>
        <v>18.48717607489732</v>
      </c>
      <c r="G51" s="98"/>
    </row>
    <row r="52" spans="1:7" s="9" customFormat="1" ht="25.5">
      <c r="A52" s="259" t="s">
        <v>205</v>
      </c>
      <c r="B52" s="263">
        <f>SUM(B53:B54)</f>
        <v>126654</v>
      </c>
      <c r="C52" s="263">
        <f t="shared" ref="C52:D52" si="15">SUM(C53:C54)</f>
        <v>48441.1</v>
      </c>
      <c r="D52" s="263">
        <f t="shared" si="15"/>
        <v>20391</v>
      </c>
      <c r="E52" s="256">
        <f t="shared" ref="E52:E54" si="16">D52/C52*100</f>
        <v>42.0944198211849</v>
      </c>
      <c r="F52" s="264">
        <f t="shared" si="14"/>
        <v>16.099767871523994</v>
      </c>
      <c r="G52" s="99"/>
    </row>
    <row r="53" spans="1:7" s="9" customFormat="1" ht="15" customHeight="1">
      <c r="A53" s="257" t="s">
        <v>3</v>
      </c>
      <c r="B53" s="261">
        <v>120319.9</v>
      </c>
      <c r="C53" s="261">
        <v>45088.6</v>
      </c>
      <c r="D53" s="261">
        <v>19371.400000000001</v>
      </c>
      <c r="E53" s="258">
        <f t="shared" si="16"/>
        <v>42.962966248674839</v>
      </c>
      <c r="F53" s="183">
        <f t="shared" si="14"/>
        <v>16.099913646869719</v>
      </c>
      <c r="G53" s="97"/>
    </row>
    <row r="54" spans="1:7" s="9" customFormat="1" ht="15" customHeight="1">
      <c r="A54" s="257" t="s">
        <v>2</v>
      </c>
      <c r="B54" s="261">
        <v>6334.1</v>
      </c>
      <c r="C54" s="261">
        <v>3352.5</v>
      </c>
      <c r="D54" s="261">
        <v>1019.6</v>
      </c>
      <c r="E54" s="258">
        <f t="shared" si="16"/>
        <v>30.413124533929903</v>
      </c>
      <c r="F54" s="183">
        <f t="shared" si="14"/>
        <v>16.096998784357684</v>
      </c>
      <c r="G54" s="97"/>
    </row>
    <row r="55" spans="1:7" s="9" customFormat="1" ht="38.25">
      <c r="A55" s="259" t="s">
        <v>206</v>
      </c>
      <c r="B55" s="267">
        <f>SUM(B56:B58)</f>
        <v>49181.4</v>
      </c>
      <c r="C55" s="267">
        <f t="shared" ref="C55:D55" si="17">SUM(C56:C58)</f>
        <v>44626.1</v>
      </c>
      <c r="D55" s="267">
        <f t="shared" si="17"/>
        <v>12116</v>
      </c>
      <c r="E55" s="266">
        <f t="shared" ref="E55:E58" si="18">D55/C55*100</f>
        <v>27.15003103564954</v>
      </c>
      <c r="F55" s="266">
        <f t="shared" ref="F55:F58" si="19">D55/B55*100</f>
        <v>24.635329616481027</v>
      </c>
      <c r="G55" s="97"/>
    </row>
    <row r="56" spans="1:7" s="9" customFormat="1" ht="15" customHeight="1">
      <c r="A56" s="257" t="s">
        <v>2</v>
      </c>
      <c r="B56" s="261">
        <v>4918.1000000000004</v>
      </c>
      <c r="C56" s="265">
        <v>2968.2</v>
      </c>
      <c r="D56" s="265">
        <v>1211.5999999999999</v>
      </c>
      <c r="E56" s="266">
        <f t="shared" si="18"/>
        <v>40.819351795701095</v>
      </c>
      <c r="F56" s="266">
        <f t="shared" si="19"/>
        <v>24.635529981090254</v>
      </c>
      <c r="G56" s="97"/>
    </row>
    <row r="57" spans="1:7" s="9" customFormat="1" ht="15" customHeight="1">
      <c r="A57" s="257" t="s">
        <v>3</v>
      </c>
      <c r="B57" s="261">
        <v>39672.9</v>
      </c>
      <c r="C57" s="265">
        <v>37067.5</v>
      </c>
      <c r="D57" s="265">
        <v>6651.7</v>
      </c>
      <c r="E57" s="266">
        <f t="shared" si="18"/>
        <v>17.944830377014906</v>
      </c>
      <c r="F57" s="266">
        <f t="shared" si="19"/>
        <v>16.766356883414119</v>
      </c>
      <c r="G57" s="97"/>
    </row>
    <row r="58" spans="1:7" s="9" customFormat="1" ht="15" customHeight="1">
      <c r="A58" s="257" t="s">
        <v>4</v>
      </c>
      <c r="B58" s="261">
        <v>4590.3999999999996</v>
      </c>
      <c r="C58" s="265">
        <v>4590.3999999999996</v>
      </c>
      <c r="D58" s="265">
        <v>4252.7</v>
      </c>
      <c r="E58" s="266">
        <f t="shared" si="18"/>
        <v>92.643342628093421</v>
      </c>
      <c r="F58" s="266">
        <f t="shared" si="19"/>
        <v>92.643342628093421</v>
      </c>
      <c r="G58" s="97"/>
    </row>
    <row r="59" spans="1:7" s="8" customFormat="1" ht="28.5">
      <c r="A59" s="172" t="s">
        <v>169</v>
      </c>
      <c r="B59" s="264">
        <f>B60</f>
        <v>4170.3999999999996</v>
      </c>
      <c r="C59" s="264">
        <f t="shared" ref="C59:D59" si="20">C60</f>
        <v>4170.3999999999996</v>
      </c>
      <c r="D59" s="264">
        <f t="shared" si="20"/>
        <v>4170.3999999999996</v>
      </c>
      <c r="E59" s="268">
        <f t="shared" ref="E59:E61" si="21">D59/C59*100</f>
        <v>100</v>
      </c>
      <c r="F59" s="268">
        <f t="shared" ref="F59:F61" si="22">D59/B59*100</f>
        <v>100</v>
      </c>
      <c r="G59" s="100"/>
    </row>
    <row r="60" spans="1:7" s="9" customFormat="1" ht="62.25" customHeight="1">
      <c r="A60" s="269" t="s">
        <v>207</v>
      </c>
      <c r="B60" s="260">
        <f>SUM(B61:B62)</f>
        <v>4170.3999999999996</v>
      </c>
      <c r="C60" s="260">
        <f t="shared" ref="C60:D60" si="23">SUM(C61:C62)</f>
        <v>4170.3999999999996</v>
      </c>
      <c r="D60" s="260">
        <f t="shared" si="23"/>
        <v>4170.3999999999996</v>
      </c>
      <c r="E60" s="266">
        <f t="shared" si="21"/>
        <v>100</v>
      </c>
      <c r="F60" s="266">
        <f t="shared" si="22"/>
        <v>100</v>
      </c>
      <c r="G60" s="98"/>
    </row>
    <row r="61" spans="1:7" s="9" customFormat="1" ht="15" customHeight="1">
      <c r="A61" s="257" t="s">
        <v>3</v>
      </c>
      <c r="B61" s="261">
        <v>3961.9</v>
      </c>
      <c r="C61" s="261">
        <v>3961.9</v>
      </c>
      <c r="D61" s="261">
        <v>3961.9</v>
      </c>
      <c r="E61" s="266">
        <f t="shared" si="21"/>
        <v>100</v>
      </c>
      <c r="F61" s="266">
        <f t="shared" si="22"/>
        <v>100</v>
      </c>
      <c r="G61" s="97"/>
    </row>
    <row r="62" spans="1:7" s="9" customFormat="1" ht="15" customHeight="1">
      <c r="A62" s="257" t="s">
        <v>2</v>
      </c>
      <c r="B62" s="261">
        <v>208.5</v>
      </c>
      <c r="C62" s="261">
        <v>208.5</v>
      </c>
      <c r="D62" s="261">
        <v>208.5</v>
      </c>
      <c r="E62" s="266">
        <f>D62/C62*100</f>
        <v>100</v>
      </c>
      <c r="F62" s="266">
        <f>D62/B62*100</f>
        <v>100</v>
      </c>
      <c r="G62" s="97"/>
    </row>
    <row r="63" spans="1:7" s="9" customFormat="1" ht="6" customHeight="1">
      <c r="A63" s="101"/>
      <c r="B63" s="102"/>
      <c r="C63" s="102"/>
      <c r="D63" s="102"/>
      <c r="E63" s="103"/>
      <c r="F63" s="103"/>
      <c r="G63" s="97"/>
    </row>
    <row r="64" spans="1:7" s="9" customFormat="1" ht="10.5" customHeight="1">
      <c r="A64" s="229"/>
      <c r="B64" s="230"/>
      <c r="C64" s="230"/>
      <c r="D64" s="230"/>
      <c r="E64" s="231"/>
      <c r="F64" s="231"/>
      <c r="G64" s="232"/>
    </row>
    <row r="65" spans="1:7" s="9" customFormat="1" ht="12" customHeight="1">
      <c r="A65" s="158"/>
      <c r="B65" s="218"/>
      <c r="C65" s="218"/>
      <c r="D65" s="218"/>
      <c r="E65" s="233"/>
      <c r="F65" s="234"/>
      <c r="G65" s="219"/>
    </row>
    <row r="66" spans="1:7" s="9" customFormat="1" ht="37.5" customHeight="1">
      <c r="A66" s="289" t="s">
        <v>174</v>
      </c>
      <c r="B66" s="289"/>
      <c r="C66" s="289"/>
      <c r="D66" s="289"/>
      <c r="E66" s="289"/>
      <c r="F66" s="289"/>
      <c r="G66" s="219"/>
    </row>
    <row r="67" spans="1:7" s="9" customFormat="1" ht="17.25" customHeight="1">
      <c r="A67" s="235"/>
      <c r="B67" s="235"/>
      <c r="C67" s="235"/>
      <c r="D67" s="235"/>
      <c r="E67" s="235"/>
      <c r="F67" s="138" t="s">
        <v>13</v>
      </c>
      <c r="G67" s="219"/>
    </row>
    <row r="68" spans="1:7" s="9" customFormat="1" ht="90">
      <c r="A68" s="38" t="s">
        <v>29</v>
      </c>
      <c r="B68" s="38" t="s">
        <v>64</v>
      </c>
      <c r="C68" s="38" t="s">
        <v>189</v>
      </c>
      <c r="D68" s="38" t="s">
        <v>190</v>
      </c>
      <c r="E68" s="38" t="s">
        <v>24</v>
      </c>
      <c r="F68" s="38" t="s">
        <v>25</v>
      </c>
      <c r="G68" s="219"/>
    </row>
    <row r="69" spans="1:7" s="9" customFormat="1" ht="28.5">
      <c r="A69" s="236" t="s">
        <v>37</v>
      </c>
      <c r="B69" s="237">
        <f>B70+B73+B76</f>
        <v>2247.2999999999997</v>
      </c>
      <c r="C69" s="237">
        <f t="shared" ref="C69:D69" si="24">C70+C73+C76</f>
        <v>170</v>
      </c>
      <c r="D69" s="237">
        <f t="shared" si="24"/>
        <v>169</v>
      </c>
      <c r="E69" s="238">
        <f>D69/C69*100</f>
        <v>99.411764705882348</v>
      </c>
      <c r="F69" s="238">
        <f t="shared" ref="F69:F74" si="25">D69/B69*100</f>
        <v>7.520135273439239</v>
      </c>
      <c r="G69" s="219"/>
    </row>
    <row r="70" spans="1:7" s="9" customFormat="1" ht="17.25" customHeight="1">
      <c r="A70" s="40" t="s">
        <v>40</v>
      </c>
      <c r="B70" s="239">
        <f t="shared" ref="B70:D71" si="26">B71</f>
        <v>50</v>
      </c>
      <c r="C70" s="239">
        <f t="shared" si="26"/>
        <v>50</v>
      </c>
      <c r="D70" s="239">
        <f t="shared" si="26"/>
        <v>50</v>
      </c>
      <c r="E70" s="238">
        <f>D70/C70*100</f>
        <v>100</v>
      </c>
      <c r="F70" s="238">
        <f t="shared" si="25"/>
        <v>100</v>
      </c>
      <c r="G70" s="219"/>
    </row>
    <row r="71" spans="1:7" s="9" customFormat="1" ht="60">
      <c r="A71" s="45" t="s">
        <v>97</v>
      </c>
      <c r="B71" s="240">
        <f t="shared" si="26"/>
        <v>50</v>
      </c>
      <c r="C71" s="240">
        <f t="shared" si="26"/>
        <v>50</v>
      </c>
      <c r="D71" s="240">
        <f t="shared" si="26"/>
        <v>50</v>
      </c>
      <c r="E71" s="241">
        <f>D71/C71*100</f>
        <v>100</v>
      </c>
      <c r="F71" s="241">
        <f t="shared" si="25"/>
        <v>100</v>
      </c>
      <c r="G71" s="219"/>
    </row>
    <row r="72" spans="1:7" s="9" customFormat="1" ht="33.75" customHeight="1">
      <c r="A72" s="209" t="s">
        <v>159</v>
      </c>
      <c r="B72" s="242">
        <f>B130</f>
        <v>50</v>
      </c>
      <c r="C72" s="242">
        <f t="shared" ref="C72:D72" si="27">C130</f>
        <v>50</v>
      </c>
      <c r="D72" s="242">
        <f t="shared" si="27"/>
        <v>50</v>
      </c>
      <c r="E72" s="243">
        <f>D72/C72*100</f>
        <v>100</v>
      </c>
      <c r="F72" s="243">
        <f t="shared" si="25"/>
        <v>100</v>
      </c>
      <c r="G72" s="219"/>
    </row>
    <row r="73" spans="1:7" s="9" customFormat="1" ht="40.5" customHeight="1">
      <c r="A73" s="40" t="s">
        <v>164</v>
      </c>
      <c r="B73" s="239">
        <f>B74</f>
        <v>331.7</v>
      </c>
      <c r="C73" s="239">
        <f>C74</f>
        <v>120</v>
      </c>
      <c r="D73" s="239">
        <f>D74</f>
        <v>119</v>
      </c>
      <c r="E73" s="243">
        <f t="shared" ref="E73:E75" si="28">D73/C73*100</f>
        <v>99.166666666666671</v>
      </c>
      <c r="F73" s="238">
        <f t="shared" si="25"/>
        <v>35.875791377750978</v>
      </c>
      <c r="G73" s="219"/>
    </row>
    <row r="74" spans="1:7" s="9" customFormat="1" ht="45.75" customHeight="1">
      <c r="A74" s="45" t="s">
        <v>158</v>
      </c>
      <c r="B74" s="194">
        <f>B75</f>
        <v>331.7</v>
      </c>
      <c r="C74" s="194">
        <f>C306</f>
        <v>120</v>
      </c>
      <c r="D74" s="194">
        <f>D306</f>
        <v>119</v>
      </c>
      <c r="E74" s="243">
        <f t="shared" si="28"/>
        <v>99.166666666666671</v>
      </c>
      <c r="F74" s="244">
        <f t="shared" si="25"/>
        <v>35.875791377750978</v>
      </c>
      <c r="G74" s="219"/>
    </row>
    <row r="75" spans="1:7" s="9" customFormat="1" ht="30">
      <c r="A75" s="209" t="s">
        <v>159</v>
      </c>
      <c r="B75" s="245">
        <f>B306</f>
        <v>331.7</v>
      </c>
      <c r="C75" s="245">
        <f t="shared" ref="C75:D75" si="29">C306</f>
        <v>120</v>
      </c>
      <c r="D75" s="245">
        <f t="shared" si="29"/>
        <v>119</v>
      </c>
      <c r="E75" s="243">
        <f t="shared" si="28"/>
        <v>99.166666666666671</v>
      </c>
      <c r="F75" s="246">
        <f t="shared" ref="F75" si="30">D75/B75*100</f>
        <v>35.875791377750978</v>
      </c>
      <c r="G75" s="219"/>
    </row>
    <row r="76" spans="1:7" s="9" customFormat="1" ht="42.75">
      <c r="A76" s="247" t="s">
        <v>63</v>
      </c>
      <c r="B76" s="248">
        <v>1865.6</v>
      </c>
      <c r="C76" s="248">
        <v>0</v>
      </c>
      <c r="D76" s="248">
        <v>0</v>
      </c>
      <c r="E76" s="243">
        <v>0</v>
      </c>
      <c r="F76" s="249">
        <f t="shared" ref="F76" si="31">D76/B76*100</f>
        <v>0</v>
      </c>
      <c r="G76" s="219"/>
    </row>
    <row r="77" spans="1:7" s="9" customFormat="1" ht="9" customHeight="1">
      <c r="A77" s="158"/>
      <c r="B77" s="218"/>
      <c r="C77" s="218"/>
      <c r="D77" s="218"/>
      <c r="E77" s="46"/>
      <c r="F77" s="47"/>
      <c r="G77" s="219"/>
    </row>
    <row r="78" spans="1:7" s="36" customFormat="1" ht="18.600000000000001" customHeight="1">
      <c r="A78" s="289" t="s">
        <v>73</v>
      </c>
      <c r="B78" s="289"/>
      <c r="C78" s="289"/>
      <c r="D78" s="289"/>
      <c r="E78" s="289"/>
      <c r="F78" s="289"/>
      <c r="G78" s="289"/>
    </row>
    <row r="79" spans="1:7" s="36" customFormat="1" ht="19.899999999999999" customHeight="1">
      <c r="A79" s="288" t="s">
        <v>74</v>
      </c>
      <c r="B79" s="288"/>
      <c r="C79" s="288"/>
      <c r="D79" s="288"/>
      <c r="E79" s="288"/>
      <c r="F79" s="288"/>
      <c r="G79" s="288"/>
    </row>
    <row r="80" spans="1:7" s="36" customFormat="1" ht="20.25" customHeight="1">
      <c r="A80" s="288" t="s">
        <v>52</v>
      </c>
      <c r="B80" s="288"/>
      <c r="C80" s="288"/>
      <c r="D80" s="288"/>
      <c r="E80" s="288"/>
      <c r="F80" s="288"/>
      <c r="G80" s="288"/>
    </row>
    <row r="81" spans="1:8" s="19" customFormat="1" ht="31.15" customHeight="1">
      <c r="A81" s="288" t="s">
        <v>75</v>
      </c>
      <c r="B81" s="288"/>
      <c r="C81" s="288"/>
      <c r="D81" s="288"/>
      <c r="E81" s="288"/>
      <c r="F81" s="288"/>
      <c r="G81" s="288"/>
    </row>
    <row r="82" spans="1:8" s="36" customFormat="1" ht="15.6" customHeight="1">
      <c r="A82" s="203"/>
      <c r="B82" s="204"/>
      <c r="C82" s="204"/>
      <c r="E82" s="205"/>
      <c r="F82" s="206"/>
      <c r="G82" s="220" t="s">
        <v>13</v>
      </c>
    </row>
    <row r="83" spans="1:8" s="9" customFormat="1" ht="90" customHeight="1">
      <c r="A83" s="37" t="s">
        <v>1</v>
      </c>
      <c r="B83" s="38" t="s">
        <v>64</v>
      </c>
      <c r="C83" s="38" t="s">
        <v>189</v>
      </c>
      <c r="D83" s="38" t="s">
        <v>190</v>
      </c>
      <c r="E83" s="38" t="s">
        <v>24</v>
      </c>
      <c r="F83" s="38" t="s">
        <v>25</v>
      </c>
      <c r="G83" s="38" t="s">
        <v>38</v>
      </c>
    </row>
    <row r="84" spans="1:8" ht="17.45" customHeight="1">
      <c r="A84" s="146" t="s">
        <v>5</v>
      </c>
      <c r="B84" s="74">
        <f>B89+B97+B101</f>
        <v>3006698.2</v>
      </c>
      <c r="C84" s="74">
        <f t="shared" ref="C84:D84" si="32">C89+C97+C101</f>
        <v>2193043.9</v>
      </c>
      <c r="D84" s="74">
        <f t="shared" si="32"/>
        <v>2060245.0999999996</v>
      </c>
      <c r="E84" s="83">
        <f t="shared" ref="E84:E89" si="33">D84/C84*100</f>
        <v>93.944544384177604</v>
      </c>
      <c r="F84" s="83">
        <f t="shared" ref="F84:F89" si="34">D84/B84*100</f>
        <v>68.521845657804946</v>
      </c>
      <c r="G84" s="221"/>
    </row>
    <row r="85" spans="1:8" ht="17.45" customHeight="1">
      <c r="A85" s="148" t="s">
        <v>2</v>
      </c>
      <c r="B85" s="75">
        <f>B84-B86-B87</f>
        <v>610677.80000000028</v>
      </c>
      <c r="C85" s="222">
        <v>67896.800000000003</v>
      </c>
      <c r="D85" s="222">
        <v>63013.2</v>
      </c>
      <c r="E85" s="77">
        <f t="shared" si="33"/>
        <v>92.807319343474205</v>
      </c>
      <c r="F85" s="77">
        <f t="shared" si="34"/>
        <v>10.31856733616319</v>
      </c>
      <c r="G85" s="221"/>
    </row>
    <row r="86" spans="1:8" ht="17.45" customHeight="1">
      <c r="A86" s="148" t="s">
        <v>3</v>
      </c>
      <c r="B86" s="75">
        <v>2306499.4</v>
      </c>
      <c r="C86" s="75">
        <v>1752821.2</v>
      </c>
      <c r="D86" s="75">
        <v>1642881.13</v>
      </c>
      <c r="E86" s="77">
        <f t="shared" si="33"/>
        <v>93.727821753867417</v>
      </c>
      <c r="F86" s="77">
        <f t="shared" si="34"/>
        <v>71.228335459354554</v>
      </c>
      <c r="G86" s="221"/>
    </row>
    <row r="87" spans="1:8" ht="17.45" customHeight="1">
      <c r="A87" s="39" t="s">
        <v>4</v>
      </c>
      <c r="B87" s="222">
        <v>89521</v>
      </c>
      <c r="C87" s="222">
        <v>62824.800000000003</v>
      </c>
      <c r="D87" s="222">
        <v>60742.9</v>
      </c>
      <c r="E87" s="77">
        <f t="shared" si="33"/>
        <v>96.686181253263044</v>
      </c>
      <c r="F87" s="77">
        <f>D87/B87*100</f>
        <v>67.853241138950636</v>
      </c>
      <c r="G87" s="221"/>
    </row>
    <row r="88" spans="1:8" ht="90">
      <c r="A88" s="37" t="s">
        <v>1</v>
      </c>
      <c r="B88" s="38" t="s">
        <v>64</v>
      </c>
      <c r="C88" s="38" t="s">
        <v>189</v>
      </c>
      <c r="D88" s="38" t="s">
        <v>190</v>
      </c>
      <c r="E88" s="38" t="s">
        <v>24</v>
      </c>
      <c r="F88" s="38" t="s">
        <v>25</v>
      </c>
      <c r="G88" s="38" t="s">
        <v>38</v>
      </c>
    </row>
    <row r="89" spans="1:8" s="12" customFormat="1" ht="45">
      <c r="A89" s="223" t="s">
        <v>176</v>
      </c>
      <c r="B89" s="224">
        <f>B90+B91+B92+B93+B94+B95+B96</f>
        <v>2929087.2</v>
      </c>
      <c r="C89" s="224">
        <f t="shared" ref="C89:D89" si="35">C90+C91+C92+C93+C94+C95+C96</f>
        <v>2133724.3000000003</v>
      </c>
      <c r="D89" s="224">
        <f t="shared" si="35"/>
        <v>2002132.7999999996</v>
      </c>
      <c r="E89" s="44">
        <f t="shared" si="33"/>
        <v>93.832778677170211</v>
      </c>
      <c r="F89" s="44">
        <f t="shared" si="34"/>
        <v>68.353472030467358</v>
      </c>
      <c r="G89" s="225"/>
    </row>
    <row r="90" spans="1:8" s="12" customFormat="1" ht="210" customHeight="1">
      <c r="A90" s="223" t="s">
        <v>76</v>
      </c>
      <c r="B90" s="224">
        <v>120558.1</v>
      </c>
      <c r="C90" s="224">
        <v>12974.6</v>
      </c>
      <c r="D90" s="224">
        <v>9689</v>
      </c>
      <c r="E90" s="44">
        <f t="shared" ref="E90:E101" si="36">D90/C90*100</f>
        <v>74.67667596688915</v>
      </c>
      <c r="F90" s="44">
        <f t="shared" ref="F90:F101" si="37">D90/B90*100</f>
        <v>8.0367889009531499</v>
      </c>
      <c r="G90" s="283" t="s">
        <v>209</v>
      </c>
      <c r="H90" s="282"/>
    </row>
    <row r="91" spans="1:8" s="12" customFormat="1" ht="30">
      <c r="A91" s="45" t="s">
        <v>77</v>
      </c>
      <c r="B91" s="224">
        <v>2008069.2</v>
      </c>
      <c r="C91" s="224">
        <v>1370902.7</v>
      </c>
      <c r="D91" s="224">
        <v>1355373.4</v>
      </c>
      <c r="E91" s="44">
        <f t="shared" si="36"/>
        <v>98.867220846526877</v>
      </c>
      <c r="F91" s="44">
        <f t="shared" si="37"/>
        <v>67.496349229399073</v>
      </c>
      <c r="G91" s="225"/>
    </row>
    <row r="92" spans="1:8" s="12" customFormat="1" ht="32.25" customHeight="1">
      <c r="A92" s="45" t="s">
        <v>78</v>
      </c>
      <c r="B92" s="224">
        <v>74201.399999999994</v>
      </c>
      <c r="C92" s="224">
        <v>46559</v>
      </c>
      <c r="D92" s="224">
        <v>46158.400000000001</v>
      </c>
      <c r="E92" s="44">
        <f t="shared" si="36"/>
        <v>99.139586331321553</v>
      </c>
      <c r="F92" s="44">
        <f t="shared" si="37"/>
        <v>62.206912538038374</v>
      </c>
      <c r="G92" s="225"/>
    </row>
    <row r="93" spans="1:8" s="12" customFormat="1" ht="60">
      <c r="A93" s="45" t="s">
        <v>79</v>
      </c>
      <c r="B93" s="224">
        <v>32723.7</v>
      </c>
      <c r="C93" s="224">
        <v>27481.3</v>
      </c>
      <c r="D93" s="224">
        <v>26817.7</v>
      </c>
      <c r="E93" s="44">
        <f t="shared" si="36"/>
        <v>97.585267072518405</v>
      </c>
      <c r="F93" s="44">
        <f t="shared" si="37"/>
        <v>81.951918640007094</v>
      </c>
      <c r="G93" s="225" t="s">
        <v>177</v>
      </c>
    </row>
    <row r="94" spans="1:8" s="12" customFormat="1" ht="45">
      <c r="A94" s="45" t="s">
        <v>80</v>
      </c>
      <c r="B94" s="224">
        <v>307.7</v>
      </c>
      <c r="C94" s="224">
        <v>235.3</v>
      </c>
      <c r="D94" s="224">
        <v>162.9</v>
      </c>
      <c r="E94" s="44">
        <f t="shared" si="36"/>
        <v>69.230769230769226</v>
      </c>
      <c r="F94" s="44">
        <f t="shared" si="37"/>
        <v>52.941176470588239</v>
      </c>
      <c r="G94" s="225" t="s">
        <v>201</v>
      </c>
    </row>
    <row r="95" spans="1:8" s="12" customFormat="1" ht="91.5" customHeight="1">
      <c r="A95" s="45" t="s">
        <v>81</v>
      </c>
      <c r="B95" s="224">
        <v>621682.30000000005</v>
      </c>
      <c r="C95" s="224">
        <v>621682.30000000005</v>
      </c>
      <c r="D95" s="224">
        <v>510703.6</v>
      </c>
      <c r="E95" s="44">
        <f t="shared" si="36"/>
        <v>82.148647307475215</v>
      </c>
      <c r="F95" s="44">
        <f t="shared" si="37"/>
        <v>82.148647307475215</v>
      </c>
      <c r="G95" s="283" t="s">
        <v>210</v>
      </c>
    </row>
    <row r="96" spans="1:8" s="12" customFormat="1">
      <c r="A96" s="45" t="s">
        <v>82</v>
      </c>
      <c r="B96" s="224">
        <v>71544.800000000003</v>
      </c>
      <c r="C96" s="224">
        <v>53889.1</v>
      </c>
      <c r="D96" s="224">
        <v>53227.8</v>
      </c>
      <c r="E96" s="44">
        <f t="shared" si="36"/>
        <v>98.77285016821584</v>
      </c>
      <c r="F96" s="44">
        <f t="shared" si="37"/>
        <v>74.397859802529325</v>
      </c>
      <c r="G96" s="225"/>
    </row>
    <row r="97" spans="1:7" s="12" customFormat="1">
      <c r="A97" s="45" t="s">
        <v>83</v>
      </c>
      <c r="B97" s="224">
        <v>31715.200000000001</v>
      </c>
      <c r="C97" s="224">
        <v>25559.8</v>
      </c>
      <c r="D97" s="224">
        <v>25133.3</v>
      </c>
      <c r="E97" s="44">
        <f t="shared" si="36"/>
        <v>98.331364095180717</v>
      </c>
      <c r="F97" s="44">
        <f t="shared" si="37"/>
        <v>79.246859549994952</v>
      </c>
      <c r="G97" s="225"/>
    </row>
    <row r="98" spans="1:7" s="48" customFormat="1" ht="45">
      <c r="A98" s="45" t="s">
        <v>84</v>
      </c>
      <c r="B98" s="226">
        <v>31000.9</v>
      </c>
      <c r="C98" s="226">
        <v>24845.5</v>
      </c>
      <c r="D98" s="226">
        <v>24419</v>
      </c>
      <c r="E98" s="44">
        <f t="shared" si="36"/>
        <v>98.283391358596134</v>
      </c>
      <c r="F98" s="44">
        <f t="shared" si="37"/>
        <v>78.768680909263921</v>
      </c>
      <c r="G98" s="227"/>
    </row>
    <row r="99" spans="1:7" s="9" customFormat="1" ht="18.75" customHeight="1">
      <c r="A99" s="45" t="s">
        <v>85</v>
      </c>
      <c r="B99" s="228">
        <v>714.3</v>
      </c>
      <c r="C99" s="228">
        <v>714.3</v>
      </c>
      <c r="D99" s="228">
        <v>714.3</v>
      </c>
      <c r="E99" s="44">
        <f t="shared" si="36"/>
        <v>100</v>
      </c>
      <c r="F99" s="44">
        <f t="shared" si="37"/>
        <v>100</v>
      </c>
      <c r="G99" s="38"/>
    </row>
    <row r="100" spans="1:7" s="9" customFormat="1" ht="95.25" customHeight="1">
      <c r="A100" s="37" t="s">
        <v>1</v>
      </c>
      <c r="B100" s="38" t="s">
        <v>64</v>
      </c>
      <c r="C100" s="38" t="s">
        <v>189</v>
      </c>
      <c r="D100" s="38" t="s">
        <v>190</v>
      </c>
      <c r="E100" s="38" t="s">
        <v>24</v>
      </c>
      <c r="F100" s="38" t="s">
        <v>25</v>
      </c>
      <c r="G100" s="38" t="s">
        <v>38</v>
      </c>
    </row>
    <row r="101" spans="1:7" s="48" customFormat="1" ht="119.25" customHeight="1">
      <c r="A101" s="45" t="s">
        <v>86</v>
      </c>
      <c r="B101" s="224">
        <v>45895.8</v>
      </c>
      <c r="C101" s="224">
        <v>33759.800000000003</v>
      </c>
      <c r="D101" s="224">
        <v>32979</v>
      </c>
      <c r="E101" s="44">
        <f t="shared" si="36"/>
        <v>97.687190089988675</v>
      </c>
      <c r="F101" s="44">
        <f t="shared" si="37"/>
        <v>71.85624828415672</v>
      </c>
      <c r="G101" s="227" t="s">
        <v>212</v>
      </c>
    </row>
    <row r="102" spans="1:7" s="13" customFormat="1" ht="16.5" customHeight="1">
      <c r="A102" s="212"/>
      <c r="B102" s="200"/>
      <c r="C102" s="200"/>
      <c r="D102" s="200"/>
      <c r="E102" s="213"/>
      <c r="F102" s="213"/>
      <c r="G102" s="214"/>
    </row>
    <row r="103" spans="1:7" s="42" customFormat="1" ht="24.75" customHeight="1">
      <c r="A103" s="289" t="s">
        <v>87</v>
      </c>
      <c r="B103" s="289"/>
      <c r="C103" s="289"/>
      <c r="D103" s="289"/>
      <c r="E103" s="289"/>
      <c r="F103" s="289"/>
      <c r="G103" s="289"/>
    </row>
    <row r="104" spans="1:7" s="36" customFormat="1" ht="15.75" customHeight="1">
      <c r="A104" s="288" t="s">
        <v>88</v>
      </c>
      <c r="B104" s="288"/>
      <c r="C104" s="288"/>
      <c r="D104" s="288"/>
      <c r="E104" s="288"/>
      <c r="F104" s="288"/>
      <c r="G104" s="288"/>
    </row>
    <row r="105" spans="1:7" s="36" customFormat="1" ht="15.75">
      <c r="A105" s="288" t="s">
        <v>90</v>
      </c>
      <c r="B105" s="288"/>
      <c r="C105" s="288"/>
      <c r="D105" s="288"/>
      <c r="E105" s="288"/>
      <c r="F105" s="288"/>
      <c r="G105" s="288"/>
    </row>
    <row r="106" spans="1:7" s="19" customFormat="1" ht="62.25" customHeight="1">
      <c r="A106" s="288" t="s">
        <v>89</v>
      </c>
      <c r="B106" s="288"/>
      <c r="C106" s="288"/>
      <c r="D106" s="288"/>
      <c r="E106" s="288"/>
      <c r="F106" s="288"/>
      <c r="G106" s="288"/>
    </row>
    <row r="107" spans="1:7" s="36" customFormat="1" ht="16.899999999999999" customHeight="1">
      <c r="A107" s="118"/>
      <c r="B107" s="118"/>
      <c r="C107" s="118"/>
      <c r="E107" s="215"/>
      <c r="F107" s="216"/>
      <c r="G107" s="43" t="s">
        <v>13</v>
      </c>
    </row>
    <row r="108" spans="1:7" s="51" customFormat="1" ht="91.5" customHeight="1">
      <c r="A108" s="37" t="s">
        <v>1</v>
      </c>
      <c r="B108" s="38" t="s">
        <v>64</v>
      </c>
      <c r="C108" s="38" t="s">
        <v>189</v>
      </c>
      <c r="D108" s="38" t="s">
        <v>190</v>
      </c>
      <c r="E108" s="38" t="s">
        <v>24</v>
      </c>
      <c r="F108" s="38" t="s">
        <v>25</v>
      </c>
      <c r="G108" s="38" t="s">
        <v>38</v>
      </c>
    </row>
    <row r="109" spans="1:7" s="52" customFormat="1" ht="17.45" customHeight="1">
      <c r="A109" s="40" t="s">
        <v>5</v>
      </c>
      <c r="B109" s="74">
        <f>B112</f>
        <v>281063.2</v>
      </c>
      <c r="C109" s="74">
        <f>C112</f>
        <v>196374.9</v>
      </c>
      <c r="D109" s="74">
        <f>D112</f>
        <v>195203.6</v>
      </c>
      <c r="E109" s="74">
        <f>E112</f>
        <v>99.403538843304318</v>
      </c>
      <c r="F109" s="74">
        <f>F112</f>
        <v>69.451852821714127</v>
      </c>
      <c r="G109" s="41"/>
    </row>
    <row r="110" spans="1:7" s="52" customFormat="1" ht="17.45" customHeight="1">
      <c r="A110" s="39" t="s">
        <v>2</v>
      </c>
      <c r="B110" s="75">
        <f>B109-B111</f>
        <v>263852.7</v>
      </c>
      <c r="C110" s="75">
        <f>C109-C111</f>
        <v>181168.4</v>
      </c>
      <c r="D110" s="75">
        <f>D109-D111</f>
        <v>181111.5</v>
      </c>
      <c r="E110" s="77">
        <f>D110/C110*100</f>
        <v>99.968592756794237</v>
      </c>
      <c r="F110" s="77">
        <f>D110/B110*100</f>
        <v>68.641139544905158</v>
      </c>
      <c r="G110" s="41"/>
    </row>
    <row r="111" spans="1:7" s="52" customFormat="1" ht="17.45" customHeight="1">
      <c r="A111" s="39" t="s">
        <v>3</v>
      </c>
      <c r="B111" s="75">
        <v>17210.5</v>
      </c>
      <c r="C111" s="75">
        <v>15206.5</v>
      </c>
      <c r="D111" s="75">
        <v>14092.1</v>
      </c>
      <c r="E111" s="77">
        <f>D111/C111*100</f>
        <v>92.671554927169311</v>
      </c>
      <c r="F111" s="77">
        <f>D111/B111*100</f>
        <v>81.880828563958048</v>
      </c>
      <c r="G111" s="41"/>
    </row>
    <row r="112" spans="1:7" s="73" customFormat="1" ht="30">
      <c r="A112" s="217" t="s">
        <v>6</v>
      </c>
      <c r="B112" s="44">
        <f>B113</f>
        <v>281063.2</v>
      </c>
      <c r="C112" s="44">
        <f>C113</f>
        <v>196374.9</v>
      </c>
      <c r="D112" s="44">
        <f>D113</f>
        <v>195203.6</v>
      </c>
      <c r="E112" s="44">
        <f>D112/C112*100</f>
        <v>99.403538843304318</v>
      </c>
      <c r="F112" s="44">
        <f>D112/B112*100</f>
        <v>69.451852821714127</v>
      </c>
      <c r="G112" s="115"/>
    </row>
    <row r="113" spans="1:8" s="73" customFormat="1" ht="91.5" customHeight="1">
      <c r="A113" s="45" t="s">
        <v>91</v>
      </c>
      <c r="B113" s="44">
        <v>281063.2</v>
      </c>
      <c r="C113" s="44">
        <v>196374.9</v>
      </c>
      <c r="D113" s="44">
        <v>195203.6</v>
      </c>
      <c r="E113" s="44">
        <f>D113/C113*100</f>
        <v>99.403538843304318</v>
      </c>
      <c r="F113" s="44">
        <f>D113/B113*100</f>
        <v>69.451852821714127</v>
      </c>
      <c r="G113" s="115"/>
    </row>
    <row r="114" spans="1:8" s="73" customFormat="1" ht="18" customHeight="1">
      <c r="A114" s="199"/>
      <c r="B114" s="200"/>
      <c r="C114" s="200"/>
      <c r="D114" s="200"/>
      <c r="E114" s="201"/>
      <c r="F114" s="202"/>
      <c r="G114" s="202"/>
    </row>
    <row r="115" spans="1:8" s="36" customFormat="1" ht="18.600000000000001" customHeight="1">
      <c r="A115" s="289" t="s">
        <v>39</v>
      </c>
      <c r="B115" s="289"/>
      <c r="C115" s="289"/>
      <c r="D115" s="289"/>
      <c r="E115" s="289"/>
      <c r="F115" s="289"/>
      <c r="G115" s="289"/>
    </row>
    <row r="116" spans="1:8" s="36" customFormat="1" ht="15.75">
      <c r="A116" s="288" t="s">
        <v>92</v>
      </c>
      <c r="B116" s="288"/>
      <c r="C116" s="288"/>
      <c r="D116" s="288"/>
      <c r="E116" s="288"/>
      <c r="F116" s="288"/>
      <c r="G116" s="288"/>
    </row>
    <row r="117" spans="1:8" s="36" customFormat="1" ht="20.25" customHeight="1">
      <c r="A117" s="288" t="s">
        <v>8</v>
      </c>
      <c r="B117" s="288"/>
      <c r="C117" s="288"/>
      <c r="D117" s="288"/>
      <c r="E117" s="288"/>
      <c r="F117" s="288"/>
      <c r="G117" s="288"/>
    </row>
    <row r="118" spans="1:8" s="19" customFormat="1" ht="31.5" customHeight="1">
      <c r="A118" s="288" t="s">
        <v>200</v>
      </c>
      <c r="B118" s="288"/>
      <c r="C118" s="288"/>
      <c r="D118" s="288"/>
      <c r="E118" s="288"/>
      <c r="F118" s="288"/>
      <c r="G118" s="288"/>
    </row>
    <row r="119" spans="1:8" s="36" customFormat="1" ht="15.6" customHeight="1">
      <c r="A119" s="203"/>
      <c r="B119" s="204"/>
      <c r="C119" s="204"/>
      <c r="E119" s="205"/>
      <c r="F119" s="206"/>
      <c r="G119" s="43" t="s">
        <v>13</v>
      </c>
    </row>
    <row r="120" spans="1:8" s="51" customFormat="1" ht="90">
      <c r="A120" s="37" t="s">
        <v>1</v>
      </c>
      <c r="B120" s="38" t="s">
        <v>64</v>
      </c>
      <c r="C120" s="38" t="s">
        <v>189</v>
      </c>
      <c r="D120" s="38" t="s">
        <v>190</v>
      </c>
      <c r="E120" s="38" t="s">
        <v>24</v>
      </c>
      <c r="F120" s="38" t="s">
        <v>25</v>
      </c>
      <c r="G120" s="38" t="s">
        <v>38</v>
      </c>
    </row>
    <row r="121" spans="1:8" ht="17.45" customHeight="1">
      <c r="A121" s="40" t="s">
        <v>5</v>
      </c>
      <c r="B121" s="74">
        <f>B125+B126+B127+B128+B129</f>
        <v>406393.60000000003</v>
      </c>
      <c r="C121" s="74">
        <f>C125+C126+C127+C128+C129</f>
        <v>273817.2</v>
      </c>
      <c r="D121" s="74">
        <f>D125+D126+D127+D128+D129</f>
        <v>264931.20000000001</v>
      </c>
      <c r="E121" s="83">
        <f t="shared" ref="E121:E130" si="38">D121/C121*100</f>
        <v>96.754769240208432</v>
      </c>
      <c r="F121" s="83">
        <f t="shared" ref="F121:F127" si="39">D121/B121*100</f>
        <v>65.190790406148125</v>
      </c>
      <c r="G121" s="41"/>
    </row>
    <row r="122" spans="1:8" ht="17.45" customHeight="1">
      <c r="A122" s="39" t="s">
        <v>2</v>
      </c>
      <c r="B122" s="75">
        <v>404160.9</v>
      </c>
      <c r="C122" s="75">
        <v>180600.4</v>
      </c>
      <c r="D122" s="75">
        <v>172352.1</v>
      </c>
      <c r="E122" s="77">
        <f t="shared" si="38"/>
        <v>95.43284510997762</v>
      </c>
      <c r="F122" s="77">
        <f t="shared" si="39"/>
        <v>42.644427009144131</v>
      </c>
      <c r="G122" s="41"/>
    </row>
    <row r="123" spans="1:8" ht="17.45" customHeight="1">
      <c r="A123" s="39" t="s">
        <v>3</v>
      </c>
      <c r="B123" s="75">
        <v>2587.8000000000002</v>
      </c>
      <c r="C123" s="75">
        <v>2394</v>
      </c>
      <c r="D123" s="131">
        <v>1927.4</v>
      </c>
      <c r="E123" s="77">
        <f>D123/C123*100</f>
        <v>80.509607351712617</v>
      </c>
      <c r="F123" s="132">
        <f t="shared" si="39"/>
        <v>74.480253497179078</v>
      </c>
      <c r="G123" s="41"/>
    </row>
    <row r="124" spans="1:8" ht="17.45" customHeight="1">
      <c r="A124" s="39" t="s">
        <v>4</v>
      </c>
      <c r="B124" s="75">
        <v>62.4</v>
      </c>
      <c r="C124" s="75">
        <v>62.4</v>
      </c>
      <c r="D124" s="75">
        <v>62.4</v>
      </c>
      <c r="E124" s="77">
        <f>D124/C124*100</f>
        <v>100</v>
      </c>
      <c r="F124" s="132">
        <f t="shared" si="39"/>
        <v>100</v>
      </c>
      <c r="G124" s="41"/>
    </row>
    <row r="125" spans="1:8" ht="45">
      <c r="A125" s="45" t="s">
        <v>93</v>
      </c>
      <c r="B125" s="116">
        <v>615.29999999999995</v>
      </c>
      <c r="C125" s="116">
        <v>600.9</v>
      </c>
      <c r="D125" s="116">
        <v>539.1</v>
      </c>
      <c r="E125" s="44">
        <f t="shared" ref="E125" si="40">D125/C125*100</f>
        <v>89.715426859710448</v>
      </c>
      <c r="F125" s="82">
        <f t="shared" si="39"/>
        <v>87.615797172111172</v>
      </c>
      <c r="G125" s="211" t="s">
        <v>213</v>
      </c>
    </row>
    <row r="126" spans="1:8" s="15" customFormat="1" ht="48" customHeight="1">
      <c r="A126" s="45" t="s">
        <v>94</v>
      </c>
      <c r="B126" s="44">
        <v>232181.3</v>
      </c>
      <c r="C126" s="44">
        <v>167729.5</v>
      </c>
      <c r="D126" s="124">
        <v>166270.9</v>
      </c>
      <c r="E126" s="44">
        <f t="shared" si="38"/>
        <v>99.130385531465834</v>
      </c>
      <c r="F126" s="82">
        <f t="shared" si="39"/>
        <v>71.612528657561995</v>
      </c>
      <c r="G126" s="207"/>
    </row>
    <row r="127" spans="1:8" ht="59.25" customHeight="1">
      <c r="A127" s="45" t="s">
        <v>95</v>
      </c>
      <c r="B127" s="208">
        <v>118053.2</v>
      </c>
      <c r="C127" s="208">
        <v>74531.3</v>
      </c>
      <c r="D127" s="208">
        <v>74531.3</v>
      </c>
      <c r="E127" s="44">
        <f t="shared" si="38"/>
        <v>100</v>
      </c>
      <c r="F127" s="44">
        <f t="shared" si="39"/>
        <v>63.133654996222042</v>
      </c>
      <c r="G127" s="141"/>
    </row>
    <row r="128" spans="1:8" ht="90">
      <c r="A128" s="45" t="s">
        <v>96</v>
      </c>
      <c r="B128" s="208">
        <v>29955.9</v>
      </c>
      <c r="C128" s="208">
        <v>6268.8</v>
      </c>
      <c r="D128" s="208">
        <v>5326.5</v>
      </c>
      <c r="E128" s="44">
        <f t="shared" ref="E128" si="41">D128/C128*100</f>
        <v>84.968415007656958</v>
      </c>
      <c r="F128" s="117">
        <f>D128/B128*100</f>
        <v>17.781138273261693</v>
      </c>
      <c r="G128" s="115" t="s">
        <v>214</v>
      </c>
      <c r="H128" s="26"/>
    </row>
    <row r="129" spans="1:7" ht="60">
      <c r="A129" s="45" t="s">
        <v>97</v>
      </c>
      <c r="B129" s="208">
        <v>25587.9</v>
      </c>
      <c r="C129" s="208">
        <v>24686.7</v>
      </c>
      <c r="D129" s="208">
        <v>18263.400000000001</v>
      </c>
      <c r="E129" s="44">
        <f t="shared" si="38"/>
        <v>73.980726464047436</v>
      </c>
      <c r="F129" s="117">
        <f>D129/B129*100</f>
        <v>71.375142157035171</v>
      </c>
      <c r="G129" s="115" t="s">
        <v>181</v>
      </c>
    </row>
    <row r="130" spans="1:7" s="16" customFormat="1" ht="30.75" customHeight="1">
      <c r="A130" s="209" t="s">
        <v>159</v>
      </c>
      <c r="B130" s="131">
        <v>50</v>
      </c>
      <c r="C130" s="131">
        <v>50</v>
      </c>
      <c r="D130" s="131">
        <v>50</v>
      </c>
      <c r="E130" s="77">
        <f t="shared" si="38"/>
        <v>100</v>
      </c>
      <c r="F130" s="132">
        <f>D130/B130*100</f>
        <v>100</v>
      </c>
      <c r="G130" s="210"/>
    </row>
    <row r="131" spans="1:7" s="16" customFormat="1" ht="33.6" customHeight="1">
      <c r="A131" s="289" t="s">
        <v>42</v>
      </c>
      <c r="B131" s="289"/>
      <c r="C131" s="289"/>
      <c r="D131" s="289"/>
      <c r="E131" s="289"/>
      <c r="F131" s="289"/>
      <c r="G131" s="289"/>
    </row>
    <row r="132" spans="1:7" s="10" customFormat="1" ht="15.75">
      <c r="A132" s="288" t="s">
        <v>98</v>
      </c>
      <c r="B132" s="288"/>
      <c r="C132" s="288"/>
      <c r="D132" s="288"/>
      <c r="E132" s="288"/>
      <c r="F132" s="288"/>
      <c r="G132" s="288"/>
    </row>
    <row r="133" spans="1:7" s="10" customFormat="1" ht="15.75">
      <c r="A133" s="288" t="s">
        <v>43</v>
      </c>
      <c r="B133" s="288"/>
      <c r="C133" s="288"/>
      <c r="D133" s="288"/>
      <c r="E133" s="288"/>
      <c r="F133" s="288"/>
      <c r="G133" s="288"/>
    </row>
    <row r="134" spans="1:7" s="11" customFormat="1" ht="23.25" customHeight="1">
      <c r="A134" s="288" t="s">
        <v>199</v>
      </c>
      <c r="B134" s="288"/>
      <c r="C134" s="288"/>
      <c r="D134" s="288"/>
      <c r="E134" s="288"/>
      <c r="F134" s="288"/>
      <c r="G134" s="288"/>
    </row>
    <row r="135" spans="1:7" s="16" customFormat="1" ht="15" customHeight="1">
      <c r="A135" s="84"/>
      <c r="B135" s="84"/>
      <c r="C135" s="84"/>
      <c r="D135" s="42"/>
      <c r="E135" s="46"/>
      <c r="F135" s="47"/>
      <c r="G135" s="43" t="s">
        <v>13</v>
      </c>
    </row>
    <row r="136" spans="1:7" s="9" customFormat="1" ht="90">
      <c r="A136" s="37" t="s">
        <v>1</v>
      </c>
      <c r="B136" s="38" t="s">
        <v>64</v>
      </c>
      <c r="C136" s="38" t="s">
        <v>189</v>
      </c>
      <c r="D136" s="38" t="s">
        <v>190</v>
      </c>
      <c r="E136" s="38" t="s">
        <v>24</v>
      </c>
      <c r="F136" s="38" t="s">
        <v>25</v>
      </c>
      <c r="G136" s="38" t="s">
        <v>38</v>
      </c>
    </row>
    <row r="137" spans="1:7" ht="17.25" customHeight="1">
      <c r="A137" s="40" t="s">
        <v>5</v>
      </c>
      <c r="B137" s="74">
        <f>B138</f>
        <v>23119.5</v>
      </c>
      <c r="C137" s="74">
        <f>C138</f>
        <v>15735.2</v>
      </c>
      <c r="D137" s="74">
        <f>D138</f>
        <v>15735.2</v>
      </c>
      <c r="E137" s="83">
        <f>D137/C137*100</f>
        <v>100</v>
      </c>
      <c r="F137" s="83">
        <f>D137/B137*100</f>
        <v>68.060295421613787</v>
      </c>
      <c r="G137" s="41"/>
    </row>
    <row r="138" spans="1:7" s="9" customFormat="1">
      <c r="A138" s="39" t="s">
        <v>2</v>
      </c>
      <c r="B138" s="75">
        <f>B139+B140</f>
        <v>23119.5</v>
      </c>
      <c r="C138" s="75">
        <f t="shared" ref="C138:D138" si="42">C139+C140</f>
        <v>15735.2</v>
      </c>
      <c r="D138" s="75">
        <f t="shared" si="42"/>
        <v>15735.2</v>
      </c>
      <c r="E138" s="77">
        <f>D138/C138*100</f>
        <v>100</v>
      </c>
      <c r="F138" s="77">
        <f>D138/B138*100</f>
        <v>68.060295421613787</v>
      </c>
      <c r="G138" s="196"/>
    </row>
    <row r="139" spans="1:7" s="9" customFormat="1" ht="45">
      <c r="A139" s="180" t="s">
        <v>99</v>
      </c>
      <c r="B139" s="116">
        <v>19119.5</v>
      </c>
      <c r="C139" s="116">
        <v>15735.2</v>
      </c>
      <c r="D139" s="116">
        <v>15735.2</v>
      </c>
      <c r="E139" s="44">
        <f>D139/C139*100</f>
        <v>100</v>
      </c>
      <c r="F139" s="44">
        <f>D139/B139*100</f>
        <v>82.299223306048802</v>
      </c>
      <c r="G139" s="196"/>
    </row>
    <row r="140" spans="1:7" s="9" customFormat="1" ht="45">
      <c r="A140" s="180" t="s">
        <v>100</v>
      </c>
      <c r="B140" s="116">
        <v>4000</v>
      </c>
      <c r="C140" s="197">
        <v>0</v>
      </c>
      <c r="D140" s="197">
        <v>0</v>
      </c>
      <c r="E140" s="82">
        <v>0</v>
      </c>
      <c r="F140" s="82">
        <f>D140/B140*100</f>
        <v>0</v>
      </c>
      <c r="G140" s="198"/>
    </row>
    <row r="141" spans="1:7" s="42" customFormat="1" ht="18" customHeight="1">
      <c r="A141" s="138"/>
      <c r="B141" s="139"/>
      <c r="C141" s="139"/>
      <c r="D141" s="139"/>
      <c r="E141" s="46"/>
      <c r="F141" s="47"/>
      <c r="G141" s="140"/>
    </row>
    <row r="142" spans="1:7" s="42" customFormat="1" ht="25.5" customHeight="1">
      <c r="A142" s="289" t="s">
        <v>187</v>
      </c>
      <c r="B142" s="289"/>
      <c r="C142" s="289"/>
      <c r="D142" s="289"/>
      <c r="E142" s="289"/>
      <c r="F142" s="289"/>
      <c r="G142" s="289"/>
    </row>
    <row r="143" spans="1:7" s="36" customFormat="1" ht="15.75">
      <c r="A143" s="288" t="s">
        <v>218</v>
      </c>
      <c r="B143" s="288"/>
      <c r="C143" s="288"/>
      <c r="D143" s="288"/>
      <c r="E143" s="288"/>
      <c r="F143" s="288"/>
      <c r="G143" s="288"/>
    </row>
    <row r="144" spans="1:7" s="36" customFormat="1" ht="15.75">
      <c r="A144" s="288" t="s">
        <v>7</v>
      </c>
      <c r="B144" s="288"/>
      <c r="C144" s="288"/>
      <c r="D144" s="288"/>
      <c r="E144" s="288"/>
      <c r="F144" s="288"/>
      <c r="G144" s="288"/>
    </row>
    <row r="145" spans="1:7" s="19" customFormat="1" ht="35.25" customHeight="1">
      <c r="A145" s="288" t="s">
        <v>195</v>
      </c>
      <c r="B145" s="288"/>
      <c r="C145" s="288"/>
      <c r="D145" s="288"/>
      <c r="E145" s="288"/>
      <c r="F145" s="288"/>
      <c r="G145" s="288"/>
    </row>
    <row r="146" spans="1:7" s="42" customFormat="1" ht="15" customHeight="1">
      <c r="A146" s="50"/>
      <c r="B146" s="50"/>
      <c r="C146" s="50"/>
      <c r="E146" s="46"/>
      <c r="F146" s="47"/>
      <c r="G146" s="43" t="s">
        <v>13</v>
      </c>
    </row>
    <row r="147" spans="1:7" s="9" customFormat="1" ht="93" customHeight="1">
      <c r="A147" s="37" t="s">
        <v>1</v>
      </c>
      <c r="B147" s="38" t="s">
        <v>64</v>
      </c>
      <c r="C147" s="38" t="s">
        <v>189</v>
      </c>
      <c r="D147" s="38" t="s">
        <v>190</v>
      </c>
      <c r="E147" s="38" t="s">
        <v>24</v>
      </c>
      <c r="F147" s="38" t="s">
        <v>25</v>
      </c>
      <c r="G147" s="38" t="s">
        <v>38</v>
      </c>
    </row>
    <row r="148" spans="1:7" ht="16.149999999999999" customHeight="1">
      <c r="A148" s="40" t="s">
        <v>5</v>
      </c>
      <c r="B148" s="74">
        <f>B152+B153+B154</f>
        <v>417977.7</v>
      </c>
      <c r="C148" s="74">
        <f t="shared" ref="C148:D148" si="43">C152+C153+C154</f>
        <v>254782.3</v>
      </c>
      <c r="D148" s="74">
        <f t="shared" si="43"/>
        <v>213967.2</v>
      </c>
      <c r="E148" s="83">
        <f t="shared" ref="E148:E154" si="44">D148/C148*100</f>
        <v>83.98040209229606</v>
      </c>
      <c r="F148" s="83">
        <f t="shared" ref="F148:F153" si="45">D148/B148*100</f>
        <v>51.191056364968759</v>
      </c>
      <c r="G148" s="41"/>
    </row>
    <row r="149" spans="1:7" ht="17.25" customHeight="1">
      <c r="A149" s="39" t="s">
        <v>2</v>
      </c>
      <c r="B149" s="75">
        <f>B148-B150-B151</f>
        <v>62617.9</v>
      </c>
      <c r="C149" s="75">
        <f t="shared" ref="C149:D149" si="46">C148-C150-C151</f>
        <v>13100.799999999994</v>
      </c>
      <c r="D149" s="75">
        <f t="shared" si="46"/>
        <v>10698.300000000023</v>
      </c>
      <c r="E149" s="77">
        <f t="shared" si="44"/>
        <v>81.661425256473095</v>
      </c>
      <c r="F149" s="77">
        <f t="shared" si="45"/>
        <v>17.08505076024591</v>
      </c>
      <c r="G149" s="41"/>
    </row>
    <row r="150" spans="1:7" ht="17.25" customHeight="1">
      <c r="A150" s="39" t="s">
        <v>3</v>
      </c>
      <c r="B150" s="75">
        <v>351627.2</v>
      </c>
      <c r="C150" s="75">
        <v>240148.9</v>
      </c>
      <c r="D150" s="75">
        <v>201806.3</v>
      </c>
      <c r="E150" s="77">
        <f t="shared" si="44"/>
        <v>84.033822349384067</v>
      </c>
      <c r="F150" s="77">
        <f t="shared" si="45"/>
        <v>57.39211869843971</v>
      </c>
      <c r="G150" s="41"/>
    </row>
    <row r="151" spans="1:7" ht="17.25" customHeight="1">
      <c r="A151" s="39" t="s">
        <v>4</v>
      </c>
      <c r="B151" s="75">
        <v>3732.6</v>
      </c>
      <c r="C151" s="75">
        <v>1532.6</v>
      </c>
      <c r="D151" s="75">
        <v>1462.6</v>
      </c>
      <c r="E151" s="77">
        <f t="shared" si="44"/>
        <v>95.432598199138724</v>
      </c>
      <c r="F151" s="77">
        <f t="shared" si="45"/>
        <v>39.184482666238004</v>
      </c>
      <c r="G151" s="41"/>
    </row>
    <row r="152" spans="1:7" ht="60.75" customHeight="1">
      <c r="A152" s="45" t="s">
        <v>101</v>
      </c>
      <c r="B152" s="116">
        <v>27285.4</v>
      </c>
      <c r="C152" s="116">
        <v>27285.4</v>
      </c>
      <c r="D152" s="116">
        <v>26039.1</v>
      </c>
      <c r="E152" s="44">
        <f t="shared" si="44"/>
        <v>95.432355765354359</v>
      </c>
      <c r="F152" s="44">
        <f t="shared" si="45"/>
        <v>95.432355765354359</v>
      </c>
      <c r="G152" s="117" t="s">
        <v>196</v>
      </c>
    </row>
    <row r="153" spans="1:7" ht="45">
      <c r="A153" s="45" t="s">
        <v>102</v>
      </c>
      <c r="B153" s="116">
        <v>264038.3</v>
      </c>
      <c r="C153" s="116">
        <v>179055.7</v>
      </c>
      <c r="D153" s="116">
        <v>167537.1</v>
      </c>
      <c r="E153" s="44">
        <f t="shared" si="44"/>
        <v>93.567029700813762</v>
      </c>
      <c r="F153" s="44">
        <f t="shared" si="45"/>
        <v>63.451817406792884</v>
      </c>
      <c r="G153" s="117" t="s">
        <v>197</v>
      </c>
    </row>
    <row r="154" spans="1:7" s="16" customFormat="1" ht="60">
      <c r="A154" s="45" t="s">
        <v>103</v>
      </c>
      <c r="B154" s="194">
        <v>126654</v>
      </c>
      <c r="C154" s="116">
        <v>48441.2</v>
      </c>
      <c r="D154" s="116">
        <v>20391</v>
      </c>
      <c r="E154" s="44">
        <f t="shared" si="44"/>
        <v>42.094332923214125</v>
      </c>
      <c r="F154" s="44">
        <f>D154/B154*100</f>
        <v>16.099767871523994</v>
      </c>
      <c r="G154" s="195" t="s">
        <v>198</v>
      </c>
    </row>
    <row r="155" spans="1:7" s="42" customFormat="1" ht="10.5" customHeight="1">
      <c r="A155" s="125"/>
      <c r="B155" s="192"/>
      <c r="C155" s="192"/>
      <c r="D155" s="192"/>
      <c r="E155" s="127"/>
      <c r="F155" s="154"/>
      <c r="G155" s="193"/>
    </row>
    <row r="156" spans="1:7" s="42" customFormat="1" ht="40.9" customHeight="1">
      <c r="A156" s="289" t="s">
        <v>104</v>
      </c>
      <c r="B156" s="289"/>
      <c r="C156" s="289"/>
      <c r="D156" s="289"/>
      <c r="E156" s="289"/>
      <c r="F156" s="289"/>
      <c r="G156" s="289"/>
    </row>
    <row r="157" spans="1:7" s="42" customFormat="1" ht="18.600000000000001" customHeight="1">
      <c r="A157" s="288" t="s">
        <v>105</v>
      </c>
      <c r="B157" s="288"/>
      <c r="C157" s="288"/>
      <c r="D157" s="288"/>
      <c r="E157" s="288"/>
      <c r="F157" s="288"/>
      <c r="G157" s="288"/>
    </row>
    <row r="158" spans="1:7" s="36" customFormat="1" ht="20.25" customHeight="1">
      <c r="A158" s="288" t="s">
        <v>53</v>
      </c>
      <c r="B158" s="288"/>
      <c r="C158" s="288"/>
      <c r="D158" s="288"/>
      <c r="E158" s="288"/>
      <c r="F158" s="288"/>
      <c r="G158" s="288"/>
    </row>
    <row r="159" spans="1:7" s="36" customFormat="1" ht="15.75">
      <c r="A159" s="288" t="s">
        <v>106</v>
      </c>
      <c r="B159" s="288"/>
      <c r="C159" s="288"/>
      <c r="D159" s="288"/>
      <c r="E159" s="288"/>
      <c r="F159" s="288"/>
      <c r="G159" s="288"/>
    </row>
    <row r="160" spans="1:7" s="19" customFormat="1" ht="15.6" customHeight="1">
      <c r="A160" s="118"/>
      <c r="B160" s="118"/>
      <c r="C160" s="118"/>
      <c r="E160" s="119"/>
      <c r="F160" s="120"/>
      <c r="G160" s="43" t="s">
        <v>13</v>
      </c>
    </row>
    <row r="161" spans="1:8" s="51" customFormat="1" ht="94.5" customHeight="1">
      <c r="A161" s="37" t="s">
        <v>1</v>
      </c>
      <c r="B161" s="38" t="s">
        <v>64</v>
      </c>
      <c r="C161" s="38" t="s">
        <v>189</v>
      </c>
      <c r="D161" s="38" t="s">
        <v>190</v>
      </c>
      <c r="E161" s="38" t="s">
        <v>24</v>
      </c>
      <c r="F161" s="38" t="s">
        <v>25</v>
      </c>
      <c r="G161" s="38" t="s">
        <v>38</v>
      </c>
    </row>
    <row r="162" spans="1:8" ht="17.45" customHeight="1">
      <c r="A162" s="40" t="s">
        <v>5</v>
      </c>
      <c r="B162" s="74">
        <f>B163</f>
        <v>39204</v>
      </c>
      <c r="C162" s="74">
        <f t="shared" ref="C162:D162" si="47">C163</f>
        <v>30293</v>
      </c>
      <c r="D162" s="74">
        <f t="shared" si="47"/>
        <v>29043.5</v>
      </c>
      <c r="E162" s="83">
        <f>D162/C162*100</f>
        <v>95.875284719242075</v>
      </c>
      <c r="F162" s="83">
        <f>D162/B162*100</f>
        <v>74.083001734516884</v>
      </c>
      <c r="G162" s="41"/>
    </row>
    <row r="163" spans="1:8" ht="17.45" customHeight="1">
      <c r="A163" s="39" t="s">
        <v>2</v>
      </c>
      <c r="B163" s="75">
        <f>B164</f>
        <v>39204</v>
      </c>
      <c r="C163" s="75">
        <f t="shared" ref="C163:D163" si="48">C164</f>
        <v>30293</v>
      </c>
      <c r="D163" s="75">
        <f t="shared" si="48"/>
        <v>29043.5</v>
      </c>
      <c r="E163" s="77">
        <f>D163/C163*100</f>
        <v>95.875284719242075</v>
      </c>
      <c r="F163" s="77">
        <f>D163/B163*100</f>
        <v>74.083001734516884</v>
      </c>
      <c r="G163" s="41"/>
    </row>
    <row r="164" spans="1:8" s="20" customFormat="1" ht="120">
      <c r="A164" s="45" t="s">
        <v>107</v>
      </c>
      <c r="B164" s="44">
        <v>39204</v>
      </c>
      <c r="C164" s="44">
        <v>30293</v>
      </c>
      <c r="D164" s="44">
        <v>29043.5</v>
      </c>
      <c r="E164" s="44">
        <f>D164/C164*100</f>
        <v>95.875284719242075</v>
      </c>
      <c r="F164" s="44">
        <f>D164/B164*100</f>
        <v>74.083001734516884</v>
      </c>
      <c r="G164" s="285" t="s">
        <v>215</v>
      </c>
      <c r="H164" s="284"/>
    </row>
    <row r="165" spans="1:8" s="76" customFormat="1" ht="24.75" customHeight="1">
      <c r="A165" s="158"/>
      <c r="B165" s="188"/>
      <c r="C165" s="189"/>
      <c r="D165" s="189"/>
      <c r="E165" s="190"/>
      <c r="F165" s="190"/>
      <c r="G165" s="191"/>
    </row>
    <row r="166" spans="1:8" s="42" customFormat="1" ht="24" customHeight="1">
      <c r="A166" s="289" t="s">
        <v>33</v>
      </c>
      <c r="B166" s="289"/>
      <c r="C166" s="289"/>
      <c r="D166" s="289"/>
      <c r="E166" s="289"/>
      <c r="F166" s="289"/>
      <c r="G166" s="289"/>
    </row>
    <row r="167" spans="1:8" s="36" customFormat="1" ht="19.149999999999999" customHeight="1">
      <c r="A167" s="288" t="s">
        <v>108</v>
      </c>
      <c r="B167" s="288"/>
      <c r="C167" s="288"/>
      <c r="D167" s="288"/>
      <c r="E167" s="288"/>
      <c r="F167" s="288"/>
      <c r="G167" s="288"/>
    </row>
    <row r="168" spans="1:8" s="36" customFormat="1" ht="33" customHeight="1">
      <c r="A168" s="288" t="s">
        <v>10</v>
      </c>
      <c r="B168" s="288"/>
      <c r="C168" s="288"/>
      <c r="D168" s="288"/>
      <c r="E168" s="288"/>
      <c r="F168" s="288"/>
      <c r="G168" s="288"/>
    </row>
    <row r="169" spans="1:8" s="19" customFormat="1" ht="18.75" customHeight="1">
      <c r="A169" s="288" t="s">
        <v>54</v>
      </c>
      <c r="B169" s="288"/>
      <c r="C169" s="288"/>
      <c r="D169" s="288"/>
      <c r="E169" s="288"/>
      <c r="F169" s="288"/>
      <c r="G169" s="288"/>
    </row>
    <row r="170" spans="1:8" s="19" customFormat="1" ht="15.75" customHeight="1">
      <c r="A170" s="118"/>
      <c r="B170" s="118"/>
      <c r="C170" s="118"/>
      <c r="E170" s="119"/>
      <c r="F170" s="120"/>
      <c r="G170" s="43" t="s">
        <v>13</v>
      </c>
    </row>
    <row r="171" spans="1:8" s="51" customFormat="1" ht="93" customHeight="1">
      <c r="A171" s="37" t="s">
        <v>1</v>
      </c>
      <c r="B171" s="38" t="s">
        <v>64</v>
      </c>
      <c r="C171" s="38" t="s">
        <v>189</v>
      </c>
      <c r="D171" s="38" t="s">
        <v>190</v>
      </c>
      <c r="E171" s="38" t="s">
        <v>24</v>
      </c>
      <c r="F171" s="38" t="s">
        <v>25</v>
      </c>
      <c r="G171" s="38" t="s">
        <v>38</v>
      </c>
    </row>
    <row r="172" spans="1:8" ht="17.45" customHeight="1">
      <c r="A172" s="40" t="s">
        <v>5</v>
      </c>
      <c r="B172" s="74">
        <f>B174</f>
        <v>10084.299999999999</v>
      </c>
      <c r="C172" s="74">
        <f>C174</f>
        <v>2990</v>
      </c>
      <c r="D172" s="74">
        <f>D174</f>
        <v>2780.1</v>
      </c>
      <c r="E172" s="83">
        <f>D172/C172*100</f>
        <v>92.979933110367881</v>
      </c>
      <c r="F172" s="83">
        <f>D172/B172*100</f>
        <v>27.568596729569727</v>
      </c>
      <c r="G172" s="41"/>
    </row>
    <row r="173" spans="1:8" ht="17.45" customHeight="1">
      <c r="A173" s="39" t="s">
        <v>2</v>
      </c>
      <c r="B173" s="75">
        <f>B174</f>
        <v>10084.299999999999</v>
      </c>
      <c r="C173" s="75">
        <f>C174</f>
        <v>2990</v>
      </c>
      <c r="D173" s="75">
        <f>D174</f>
        <v>2780.1</v>
      </c>
      <c r="E173" s="77">
        <f>D173/C173*100</f>
        <v>92.979933110367881</v>
      </c>
      <c r="F173" s="77">
        <f>D173/B173*100</f>
        <v>27.568596729569727</v>
      </c>
      <c r="G173" s="41"/>
    </row>
    <row r="174" spans="1:8" ht="45">
      <c r="A174" s="45" t="s">
        <v>109</v>
      </c>
      <c r="B174" s="116">
        <v>10084.299999999999</v>
      </c>
      <c r="C174" s="116">
        <v>2990</v>
      </c>
      <c r="D174" s="116">
        <v>2780.1</v>
      </c>
      <c r="E174" s="44">
        <f>D174/C174*100</f>
        <v>92.979933110367881</v>
      </c>
      <c r="F174" s="44">
        <f>D174/B174*100</f>
        <v>27.568596729569727</v>
      </c>
      <c r="G174" s="187" t="s">
        <v>194</v>
      </c>
    </row>
    <row r="175" spans="1:8" s="16" customFormat="1" ht="16.5" customHeight="1">
      <c r="A175" s="160"/>
      <c r="B175" s="161"/>
      <c r="C175" s="161"/>
      <c r="D175" s="161"/>
      <c r="E175" s="162"/>
      <c r="F175" s="163"/>
      <c r="G175" s="164"/>
    </row>
    <row r="176" spans="1:8" s="16" customFormat="1" ht="22.5" customHeight="1">
      <c r="A176" s="291" t="s">
        <v>34</v>
      </c>
      <c r="B176" s="291"/>
      <c r="C176" s="291"/>
      <c r="D176" s="291"/>
      <c r="E176" s="291"/>
      <c r="F176" s="291"/>
      <c r="G176" s="291"/>
    </row>
    <row r="177" spans="1:7" s="10" customFormat="1" ht="15.75">
      <c r="A177" s="290" t="s">
        <v>217</v>
      </c>
      <c r="B177" s="290"/>
      <c r="C177" s="290"/>
      <c r="D177" s="290"/>
      <c r="E177" s="290"/>
      <c r="F177" s="290"/>
      <c r="G177" s="290"/>
    </row>
    <row r="178" spans="1:7" s="10" customFormat="1" ht="18" customHeight="1">
      <c r="A178" s="290" t="s">
        <v>110</v>
      </c>
      <c r="B178" s="290"/>
      <c r="C178" s="290"/>
      <c r="D178" s="290"/>
      <c r="E178" s="290"/>
      <c r="F178" s="290"/>
      <c r="G178" s="290"/>
    </row>
    <row r="179" spans="1:7" s="11" customFormat="1" ht="15.75">
      <c r="A179" s="290" t="s">
        <v>111</v>
      </c>
      <c r="B179" s="290"/>
      <c r="C179" s="290"/>
      <c r="D179" s="290"/>
      <c r="E179" s="290"/>
      <c r="F179" s="290"/>
      <c r="G179" s="290"/>
    </row>
    <row r="180" spans="1:7" s="11" customFormat="1" ht="15" customHeight="1">
      <c r="A180" s="165"/>
      <c r="B180" s="165"/>
      <c r="C180" s="165"/>
      <c r="D180" s="166"/>
      <c r="E180" s="167"/>
      <c r="F180" s="168"/>
      <c r="G180" s="169" t="s">
        <v>13</v>
      </c>
    </row>
    <row r="181" spans="1:7" s="9" customFormat="1" ht="93" customHeight="1">
      <c r="A181" s="170" t="s">
        <v>1</v>
      </c>
      <c r="B181" s="171" t="s">
        <v>64</v>
      </c>
      <c r="C181" s="171" t="s">
        <v>189</v>
      </c>
      <c r="D181" s="171" t="s">
        <v>190</v>
      </c>
      <c r="E181" s="171" t="s">
        <v>24</v>
      </c>
      <c r="F181" s="171" t="s">
        <v>25</v>
      </c>
      <c r="G181" s="171" t="s">
        <v>38</v>
      </c>
    </row>
    <row r="182" spans="1:7" ht="17.45" customHeight="1">
      <c r="A182" s="172" t="s">
        <v>5</v>
      </c>
      <c r="B182" s="173">
        <f>B185+B187</f>
        <v>266539.3</v>
      </c>
      <c r="C182" s="173">
        <f t="shared" ref="C182:D182" si="49">C185+C187</f>
        <v>105445.8</v>
      </c>
      <c r="D182" s="173">
        <f t="shared" si="49"/>
        <v>100908.20000000001</v>
      </c>
      <c r="E182" s="174">
        <f t="shared" ref="E182:E187" si="50">D182/C182*100</f>
        <v>95.696746575017698</v>
      </c>
      <c r="F182" s="174">
        <f t="shared" ref="F182:F187" si="51">D182/B182*100</f>
        <v>37.858657241164821</v>
      </c>
      <c r="G182" s="175"/>
    </row>
    <row r="183" spans="1:7" ht="17.45" customHeight="1">
      <c r="A183" s="176" t="s">
        <v>2</v>
      </c>
      <c r="B183" s="177">
        <f>B182-B184</f>
        <v>88283.199999999983</v>
      </c>
      <c r="C183" s="177">
        <f t="shared" ref="C183:D183" si="52">C182-C184</f>
        <v>60000.4</v>
      </c>
      <c r="D183" s="177">
        <f t="shared" si="52"/>
        <v>55462.80000000001</v>
      </c>
      <c r="E183" s="178">
        <f t="shared" si="50"/>
        <v>92.437383750774998</v>
      </c>
      <c r="F183" s="178">
        <f t="shared" si="51"/>
        <v>62.823730902368766</v>
      </c>
      <c r="G183" s="175"/>
    </row>
    <row r="184" spans="1:7" ht="17.45" customHeight="1">
      <c r="A184" s="176" t="s">
        <v>3</v>
      </c>
      <c r="B184" s="177">
        <v>178256.1</v>
      </c>
      <c r="C184" s="179">
        <v>45445.4</v>
      </c>
      <c r="D184" s="179">
        <v>45445.4</v>
      </c>
      <c r="E184" s="114">
        <f t="shared" si="50"/>
        <v>100</v>
      </c>
      <c r="F184" s="114">
        <f t="shared" si="51"/>
        <v>25.494443107416803</v>
      </c>
      <c r="G184" s="175"/>
    </row>
    <row r="185" spans="1:7" s="20" customFormat="1" ht="45">
      <c r="A185" s="180" t="s">
        <v>112</v>
      </c>
      <c r="B185" s="114">
        <v>218623.8</v>
      </c>
      <c r="C185" s="114">
        <v>68674</v>
      </c>
      <c r="D185" s="114">
        <v>68574.3</v>
      </c>
      <c r="E185" s="114">
        <f t="shared" si="50"/>
        <v>99.854821329760895</v>
      </c>
      <c r="F185" s="114">
        <f t="shared" si="51"/>
        <v>31.366347122316967</v>
      </c>
      <c r="G185" s="181"/>
    </row>
    <row r="186" spans="1:7" s="29" customFormat="1" ht="15" customHeight="1">
      <c r="A186" s="182" t="s">
        <v>21</v>
      </c>
      <c r="B186" s="183">
        <f>178256.1+2394.5</f>
        <v>180650.6</v>
      </c>
      <c r="C186" s="184">
        <f>45445.4+2394.5</f>
        <v>47839.9</v>
      </c>
      <c r="D186" s="184">
        <f>45445.4+2391.8</f>
        <v>47837.200000000004</v>
      </c>
      <c r="E186" s="114">
        <f t="shared" si="50"/>
        <v>99.994356175493678</v>
      </c>
      <c r="F186" s="184">
        <f t="shared" si="51"/>
        <v>26.480509890362946</v>
      </c>
      <c r="G186" s="185"/>
    </row>
    <row r="187" spans="1:7" s="20" customFormat="1" ht="90.75" customHeight="1">
      <c r="A187" s="180" t="s">
        <v>113</v>
      </c>
      <c r="B187" s="186">
        <v>47915.5</v>
      </c>
      <c r="C187" s="186">
        <v>36771.800000000003</v>
      </c>
      <c r="D187" s="186">
        <v>32333.9</v>
      </c>
      <c r="E187" s="114">
        <f t="shared" si="50"/>
        <v>87.931240787777583</v>
      </c>
      <c r="F187" s="114">
        <f t="shared" si="51"/>
        <v>67.481086496019032</v>
      </c>
      <c r="G187" s="181" t="s">
        <v>178</v>
      </c>
    </row>
    <row r="188" spans="1:7" s="76" customFormat="1" ht="15" customHeight="1">
      <c r="A188" s="125"/>
      <c r="B188" s="152"/>
      <c r="C188" s="152"/>
      <c r="D188" s="153"/>
      <c r="E188" s="127"/>
      <c r="F188" s="154"/>
      <c r="G188" s="155"/>
    </row>
    <row r="189" spans="1:7" s="42" customFormat="1" ht="29.25" customHeight="1">
      <c r="A189" s="289" t="s">
        <v>49</v>
      </c>
      <c r="B189" s="289"/>
      <c r="C189" s="289"/>
      <c r="D189" s="289"/>
      <c r="E189" s="289"/>
      <c r="F189" s="289"/>
      <c r="G189" s="289"/>
    </row>
    <row r="190" spans="1:7" s="36" customFormat="1" ht="18.75" customHeight="1">
      <c r="A190" s="288" t="s">
        <v>115</v>
      </c>
      <c r="B190" s="288"/>
      <c r="C190" s="288"/>
      <c r="D190" s="288"/>
      <c r="E190" s="288"/>
      <c r="F190" s="288"/>
      <c r="G190" s="288"/>
    </row>
    <row r="191" spans="1:7" s="36" customFormat="1" ht="18.75" customHeight="1">
      <c r="A191" s="288" t="s">
        <v>50</v>
      </c>
      <c r="B191" s="288"/>
      <c r="C191" s="288"/>
      <c r="D191" s="288"/>
      <c r="E191" s="288"/>
      <c r="F191" s="288"/>
      <c r="G191" s="288"/>
    </row>
    <row r="192" spans="1:7" s="19" customFormat="1" ht="15.75">
      <c r="A192" s="288" t="s">
        <v>114</v>
      </c>
      <c r="B192" s="288"/>
      <c r="C192" s="288"/>
      <c r="D192" s="288"/>
      <c r="E192" s="288"/>
      <c r="F192" s="288"/>
      <c r="G192" s="288"/>
    </row>
    <row r="193" spans="1:7" s="19" customFormat="1" ht="15.75" customHeight="1">
      <c r="A193" s="118"/>
      <c r="B193" s="118"/>
      <c r="C193" s="118"/>
      <c r="E193" s="119"/>
      <c r="F193" s="120"/>
      <c r="G193" s="43" t="s">
        <v>13</v>
      </c>
    </row>
    <row r="194" spans="1:7" s="51" customFormat="1" ht="90">
      <c r="A194" s="37" t="s">
        <v>1</v>
      </c>
      <c r="B194" s="38" t="s">
        <v>64</v>
      </c>
      <c r="C194" s="38" t="s">
        <v>189</v>
      </c>
      <c r="D194" s="38" t="s">
        <v>190</v>
      </c>
      <c r="E194" s="38" t="s">
        <v>24</v>
      </c>
      <c r="F194" s="38" t="s">
        <v>25</v>
      </c>
      <c r="G194" s="38" t="s">
        <v>38</v>
      </c>
    </row>
    <row r="195" spans="1:7" ht="17.45" customHeight="1">
      <c r="A195" s="40" t="s">
        <v>5</v>
      </c>
      <c r="B195" s="74">
        <f>B196</f>
        <v>842.7</v>
      </c>
      <c r="C195" s="74">
        <f>C196</f>
        <v>632.70000000000005</v>
      </c>
      <c r="D195" s="74">
        <f>D196</f>
        <v>632.70000000000005</v>
      </c>
      <c r="E195" s="83">
        <f>D195/C195*100</f>
        <v>100</v>
      </c>
      <c r="F195" s="83">
        <f>D195/B195*100</f>
        <v>75.08009967960129</v>
      </c>
      <c r="G195" s="41"/>
    </row>
    <row r="196" spans="1:7" ht="17.45" customHeight="1">
      <c r="A196" s="39" t="s">
        <v>2</v>
      </c>
      <c r="B196" s="75">
        <f>B197+B198</f>
        <v>842.7</v>
      </c>
      <c r="C196" s="75">
        <f>C197+C198</f>
        <v>632.70000000000005</v>
      </c>
      <c r="D196" s="75">
        <f>D197+D198</f>
        <v>632.70000000000005</v>
      </c>
      <c r="E196" s="77">
        <f>D196/C196*100</f>
        <v>100</v>
      </c>
      <c r="F196" s="77">
        <f>D196/B196*100</f>
        <v>75.08009967960129</v>
      </c>
      <c r="G196" s="41"/>
    </row>
    <row r="197" spans="1:7" s="20" customFormat="1" ht="90">
      <c r="A197" s="45" t="s">
        <v>116</v>
      </c>
      <c r="B197" s="151">
        <v>645.70000000000005</v>
      </c>
      <c r="C197" s="151">
        <v>455.7</v>
      </c>
      <c r="D197" s="151">
        <v>455.7</v>
      </c>
      <c r="E197" s="44">
        <f>D197/C197*100</f>
        <v>100</v>
      </c>
      <c r="F197" s="44">
        <f>D197/B197*100</f>
        <v>70.574570233854729</v>
      </c>
      <c r="G197" s="156"/>
    </row>
    <row r="198" spans="1:7" s="20" customFormat="1" ht="45">
      <c r="A198" s="45" t="s">
        <v>117</v>
      </c>
      <c r="B198" s="44">
        <v>197</v>
      </c>
      <c r="C198" s="44">
        <v>177</v>
      </c>
      <c r="D198" s="82">
        <v>177</v>
      </c>
      <c r="E198" s="44">
        <f>D198/C198*100</f>
        <v>100</v>
      </c>
      <c r="F198" s="82">
        <f>D198/B198*100</f>
        <v>89.847715736040612</v>
      </c>
      <c r="G198" s="157"/>
    </row>
    <row r="199" spans="1:7" s="11" customFormat="1" ht="18" customHeight="1">
      <c r="A199" s="158"/>
      <c r="B199" s="152"/>
      <c r="C199" s="152"/>
      <c r="D199" s="152"/>
      <c r="E199" s="127"/>
      <c r="F199" s="154"/>
      <c r="G199" s="159"/>
    </row>
    <row r="200" spans="1:7" s="16" customFormat="1" ht="22.5" customHeight="1">
      <c r="A200" s="289" t="s">
        <v>118</v>
      </c>
      <c r="B200" s="289"/>
      <c r="C200" s="289"/>
      <c r="D200" s="289"/>
      <c r="E200" s="289"/>
      <c r="F200" s="289"/>
      <c r="G200" s="289"/>
    </row>
    <row r="201" spans="1:7" s="10" customFormat="1" ht="18.75" customHeight="1">
      <c r="A201" s="288" t="s">
        <v>119</v>
      </c>
      <c r="B201" s="288"/>
      <c r="C201" s="288"/>
      <c r="D201" s="288"/>
      <c r="E201" s="288"/>
      <c r="F201" s="288"/>
      <c r="G201" s="288"/>
    </row>
    <row r="202" spans="1:7" s="10" customFormat="1" ht="18.75" customHeight="1">
      <c r="A202" s="288" t="s">
        <v>179</v>
      </c>
      <c r="B202" s="288"/>
      <c r="C202" s="288"/>
      <c r="D202" s="288"/>
      <c r="E202" s="288"/>
      <c r="F202" s="288"/>
      <c r="G202" s="288"/>
    </row>
    <row r="203" spans="1:7" s="11" customFormat="1" ht="15.75">
      <c r="A203" s="288" t="s">
        <v>120</v>
      </c>
      <c r="B203" s="288"/>
      <c r="C203" s="288"/>
      <c r="D203" s="288"/>
      <c r="E203" s="288"/>
      <c r="F203" s="288"/>
      <c r="G203" s="288"/>
    </row>
    <row r="204" spans="1:7" s="11" customFormat="1" ht="15.6" customHeight="1">
      <c r="A204" s="118"/>
      <c r="B204" s="118"/>
      <c r="C204" s="118"/>
      <c r="D204" s="19"/>
      <c r="E204" s="119"/>
      <c r="F204" s="120"/>
      <c r="G204" s="43" t="s">
        <v>13</v>
      </c>
    </row>
    <row r="205" spans="1:7" s="9" customFormat="1" ht="90">
      <c r="A205" s="37" t="s">
        <v>1</v>
      </c>
      <c r="B205" s="38" t="s">
        <v>64</v>
      </c>
      <c r="C205" s="38" t="s">
        <v>189</v>
      </c>
      <c r="D205" s="38" t="s">
        <v>190</v>
      </c>
      <c r="E205" s="38" t="s">
        <v>24</v>
      </c>
      <c r="F205" s="38" t="s">
        <v>25</v>
      </c>
      <c r="G205" s="38" t="s">
        <v>38</v>
      </c>
    </row>
    <row r="206" spans="1:7" ht="17.45" customHeight="1">
      <c r="A206" s="40" t="s">
        <v>5</v>
      </c>
      <c r="B206" s="74">
        <f>B209</f>
        <v>8228.2999999999993</v>
      </c>
      <c r="C206" s="74">
        <f t="shared" ref="C206:D206" si="53">C209</f>
        <v>7410.9</v>
      </c>
      <c r="D206" s="74">
        <f t="shared" si="53"/>
        <v>5406.6</v>
      </c>
      <c r="E206" s="83">
        <f>D206/C206*100</f>
        <v>72.954701858073918</v>
      </c>
      <c r="F206" s="83">
        <f>D206/B206*100</f>
        <v>65.707375764131115</v>
      </c>
      <c r="G206" s="41"/>
    </row>
    <row r="207" spans="1:7" ht="17.45" customHeight="1">
      <c r="A207" s="39" t="s">
        <v>2</v>
      </c>
      <c r="B207" s="75">
        <f>B206-B208</f>
        <v>8126.7999999999993</v>
      </c>
      <c r="C207" s="75">
        <f t="shared" ref="C207:D207" si="54">C206-C208</f>
        <v>7328.5999999999995</v>
      </c>
      <c r="D207" s="75">
        <f t="shared" si="54"/>
        <v>5324.3</v>
      </c>
      <c r="E207" s="77">
        <f>D207/C207*100</f>
        <v>72.650983816827235</v>
      </c>
      <c r="F207" s="77">
        <f>D207/B207*100</f>
        <v>65.515331987990365</v>
      </c>
      <c r="G207" s="41"/>
    </row>
    <row r="208" spans="1:7" ht="17.45" customHeight="1">
      <c r="A208" s="39" t="s">
        <v>3</v>
      </c>
      <c r="B208" s="75">
        <v>101.5</v>
      </c>
      <c r="C208" s="75">
        <v>82.3</v>
      </c>
      <c r="D208" s="75">
        <v>82.3</v>
      </c>
      <c r="E208" s="77">
        <f>D208/C208*100</f>
        <v>100</v>
      </c>
      <c r="F208" s="77">
        <f>D208/B208*100</f>
        <v>81.083743842364527</v>
      </c>
      <c r="G208" s="41"/>
    </row>
    <row r="209" spans="1:7" s="20" customFormat="1" ht="135">
      <c r="A209" s="45" t="s">
        <v>121</v>
      </c>
      <c r="B209" s="151">
        <v>8228.2999999999993</v>
      </c>
      <c r="C209" s="151">
        <v>7410.9</v>
      </c>
      <c r="D209" s="151">
        <v>5406.6</v>
      </c>
      <c r="E209" s="44">
        <f>D209/C209*100</f>
        <v>72.954701858073918</v>
      </c>
      <c r="F209" s="44">
        <f>D209/B209*100</f>
        <v>65.707375764131115</v>
      </c>
      <c r="G209" s="285" t="s">
        <v>211</v>
      </c>
    </row>
    <row r="210" spans="1:7" s="16" customFormat="1" ht="18.75" customHeight="1">
      <c r="A210" s="142"/>
      <c r="B210" s="143"/>
      <c r="C210" s="143"/>
      <c r="D210" s="143"/>
      <c r="E210" s="144"/>
      <c r="F210" s="144"/>
      <c r="G210" s="145"/>
    </row>
    <row r="211" spans="1:7" s="16" customFormat="1" ht="32.25" customHeight="1">
      <c r="A211" s="289" t="s">
        <v>35</v>
      </c>
      <c r="B211" s="289"/>
      <c r="C211" s="289"/>
      <c r="D211" s="289"/>
      <c r="E211" s="289"/>
      <c r="F211" s="289"/>
      <c r="G211" s="289"/>
    </row>
    <row r="212" spans="1:7" s="36" customFormat="1" ht="17.25" customHeight="1">
      <c r="A212" s="288" t="s">
        <v>216</v>
      </c>
      <c r="B212" s="288"/>
      <c r="C212" s="288"/>
      <c r="D212" s="288"/>
      <c r="E212" s="288"/>
      <c r="F212" s="288"/>
      <c r="G212" s="288"/>
    </row>
    <row r="213" spans="1:7" s="36" customFormat="1" ht="15.75" customHeight="1">
      <c r="A213" s="288" t="s">
        <v>51</v>
      </c>
      <c r="B213" s="288"/>
      <c r="C213" s="288"/>
      <c r="D213" s="288"/>
      <c r="E213" s="288"/>
      <c r="F213" s="288"/>
      <c r="G213" s="288"/>
    </row>
    <row r="214" spans="1:7" s="19" customFormat="1" ht="48" customHeight="1">
      <c r="A214" s="288" t="s">
        <v>122</v>
      </c>
      <c r="B214" s="288"/>
      <c r="C214" s="288"/>
      <c r="D214" s="288"/>
      <c r="E214" s="288"/>
      <c r="F214" s="288"/>
      <c r="G214" s="288"/>
    </row>
    <row r="215" spans="1:7" s="19" customFormat="1" ht="14.25" customHeight="1">
      <c r="A215" s="118"/>
      <c r="B215" s="118"/>
      <c r="C215" s="118"/>
      <c r="E215" s="119"/>
      <c r="F215" s="120"/>
      <c r="G215" s="43" t="s">
        <v>13</v>
      </c>
    </row>
    <row r="216" spans="1:7" s="51" customFormat="1" ht="90">
      <c r="A216" s="37" t="s">
        <v>1</v>
      </c>
      <c r="B216" s="38" t="s">
        <v>64</v>
      </c>
      <c r="C216" s="38" t="s">
        <v>189</v>
      </c>
      <c r="D216" s="38" t="s">
        <v>190</v>
      </c>
      <c r="E216" s="38" t="s">
        <v>24</v>
      </c>
      <c r="F216" s="38" t="s">
        <v>25</v>
      </c>
      <c r="G216" s="38" t="s">
        <v>38</v>
      </c>
    </row>
    <row r="217" spans="1:7" ht="17.45" customHeight="1">
      <c r="A217" s="146" t="s">
        <v>5</v>
      </c>
      <c r="B217" s="74">
        <f>B220+B224+B226</f>
        <v>68736.3</v>
      </c>
      <c r="C217" s="74">
        <f t="shared" ref="C217:D217" si="55">C220+C224+C226</f>
        <v>53274.799999999996</v>
      </c>
      <c r="D217" s="74">
        <f t="shared" si="55"/>
        <v>53274.799999999996</v>
      </c>
      <c r="E217" s="83">
        <f>D217/C217*100</f>
        <v>100</v>
      </c>
      <c r="F217" s="83">
        <f t="shared" ref="F217:F225" si="56">D217/B217*100</f>
        <v>77.506063026377618</v>
      </c>
      <c r="G217" s="147"/>
    </row>
    <row r="218" spans="1:7">
      <c r="A218" s="148" t="s">
        <v>2</v>
      </c>
      <c r="B218" s="75">
        <f>B217-B219</f>
        <v>1207.1999999999971</v>
      </c>
      <c r="C218" s="75">
        <f t="shared" ref="C218:D218" si="57">C217-C219</f>
        <v>710.69999999999709</v>
      </c>
      <c r="D218" s="75">
        <f t="shared" si="57"/>
        <v>710.69999999999709</v>
      </c>
      <c r="E218" s="77">
        <f>D218/C218*100</f>
        <v>100</v>
      </c>
      <c r="F218" s="77">
        <f t="shared" si="56"/>
        <v>58.871769383697711</v>
      </c>
      <c r="G218" s="117"/>
    </row>
    <row r="219" spans="1:7" ht="17.45" customHeight="1">
      <c r="A219" s="148" t="s">
        <v>3</v>
      </c>
      <c r="B219" s="75">
        <v>67529.100000000006</v>
      </c>
      <c r="C219" s="75">
        <v>52564.1</v>
      </c>
      <c r="D219" s="75">
        <v>52564.1</v>
      </c>
      <c r="E219" s="77">
        <f>D219/C219*100</f>
        <v>100</v>
      </c>
      <c r="F219" s="77">
        <f t="shared" si="56"/>
        <v>77.83918340389549</v>
      </c>
      <c r="G219" s="147"/>
    </row>
    <row r="220" spans="1:7" s="20" customFormat="1" ht="30">
      <c r="A220" s="45" t="s">
        <v>123</v>
      </c>
      <c r="B220" s="44">
        <f>B221+B223</f>
        <v>4200.3999999999996</v>
      </c>
      <c r="C220" s="44">
        <v>4200.3999999999996</v>
      </c>
      <c r="D220" s="44">
        <v>4200.3999999999996</v>
      </c>
      <c r="E220" s="44">
        <f t="shared" ref="E220:E225" si="58">D220/C220*100</f>
        <v>100</v>
      </c>
      <c r="F220" s="44">
        <f t="shared" si="56"/>
        <v>100</v>
      </c>
      <c r="G220" s="149"/>
    </row>
    <row r="221" spans="1:7" s="20" customFormat="1" ht="45">
      <c r="A221" s="45" t="s">
        <v>124</v>
      </c>
      <c r="B221" s="44">
        <v>30</v>
      </c>
      <c r="C221" s="44">
        <v>30</v>
      </c>
      <c r="D221" s="44">
        <v>30</v>
      </c>
      <c r="E221" s="44">
        <f t="shared" si="58"/>
        <v>100</v>
      </c>
      <c r="F221" s="44">
        <f t="shared" si="56"/>
        <v>100</v>
      </c>
      <c r="G221" s="149"/>
    </row>
    <row r="222" spans="1:7" s="20" customFormat="1" ht="90">
      <c r="A222" s="37" t="s">
        <v>1</v>
      </c>
      <c r="B222" s="38" t="s">
        <v>64</v>
      </c>
      <c r="C222" s="38" t="s">
        <v>189</v>
      </c>
      <c r="D222" s="38" t="s">
        <v>190</v>
      </c>
      <c r="E222" s="38" t="s">
        <v>24</v>
      </c>
      <c r="F222" s="38" t="s">
        <v>25</v>
      </c>
      <c r="G222" s="38" t="s">
        <v>38</v>
      </c>
    </row>
    <row r="223" spans="1:7" s="20" customFormat="1" ht="45">
      <c r="A223" s="45" t="s">
        <v>125</v>
      </c>
      <c r="B223" s="44">
        <v>4170.3999999999996</v>
      </c>
      <c r="C223" s="82">
        <v>4170.3999999999996</v>
      </c>
      <c r="D223" s="82">
        <v>4170.3999999999996</v>
      </c>
      <c r="E223" s="44">
        <f t="shared" si="58"/>
        <v>100</v>
      </c>
      <c r="F223" s="82">
        <f t="shared" si="56"/>
        <v>100</v>
      </c>
      <c r="G223" s="150"/>
    </row>
    <row r="224" spans="1:7" s="20" customFormat="1">
      <c r="A224" s="45" t="s">
        <v>126</v>
      </c>
      <c r="B224" s="44">
        <f>B225</f>
        <v>868.7</v>
      </c>
      <c r="C224" s="44">
        <f t="shared" ref="C224:D224" si="59">C225</f>
        <v>472.2</v>
      </c>
      <c r="D224" s="44">
        <f t="shared" si="59"/>
        <v>472.2</v>
      </c>
      <c r="E224" s="44">
        <f t="shared" si="58"/>
        <v>100</v>
      </c>
      <c r="F224" s="44">
        <f t="shared" si="56"/>
        <v>54.357085299873361</v>
      </c>
      <c r="G224" s="150"/>
    </row>
    <row r="225" spans="1:7" s="20" customFormat="1" ht="32.25" customHeight="1">
      <c r="A225" s="45" t="s">
        <v>127</v>
      </c>
      <c r="B225" s="44">
        <v>868.7</v>
      </c>
      <c r="C225" s="44">
        <v>472.2</v>
      </c>
      <c r="D225" s="44">
        <v>472.2</v>
      </c>
      <c r="E225" s="44">
        <f t="shared" si="58"/>
        <v>100</v>
      </c>
      <c r="F225" s="44">
        <f t="shared" si="56"/>
        <v>54.357085299873361</v>
      </c>
      <c r="G225" s="150"/>
    </row>
    <row r="226" spans="1:7" s="20" customFormat="1" ht="32.25" customHeight="1">
      <c r="A226" s="45" t="s">
        <v>128</v>
      </c>
      <c r="B226" s="44">
        <f>B227</f>
        <v>63667.199999999997</v>
      </c>
      <c r="C226" s="44">
        <f t="shared" ref="C226:D226" si="60">C227</f>
        <v>48602.2</v>
      </c>
      <c r="D226" s="44">
        <f t="shared" si="60"/>
        <v>48602.2</v>
      </c>
      <c r="E226" s="44">
        <f>D226/C226*100</f>
        <v>100</v>
      </c>
      <c r="F226" s="44">
        <f>D226/B226*100</f>
        <v>76.337894551668668</v>
      </c>
      <c r="G226" s="149"/>
    </row>
    <row r="227" spans="1:7" s="20" customFormat="1" ht="60" customHeight="1">
      <c r="A227" s="45" t="s">
        <v>129</v>
      </c>
      <c r="B227" s="44">
        <v>63667.199999999997</v>
      </c>
      <c r="C227" s="44">
        <v>48602.2</v>
      </c>
      <c r="D227" s="44">
        <v>48602.2</v>
      </c>
      <c r="E227" s="44">
        <f>D227/C227*100</f>
        <v>100</v>
      </c>
      <c r="F227" s="44">
        <f>D227/B227*100</f>
        <v>76.337894551668668</v>
      </c>
      <c r="G227" s="149"/>
    </row>
    <row r="228" spans="1:7" s="42" customFormat="1" ht="12" customHeight="1">
      <c r="A228" s="138"/>
      <c r="B228" s="139"/>
      <c r="C228" s="139"/>
      <c r="D228" s="139"/>
      <c r="E228" s="46"/>
      <c r="F228" s="47"/>
      <c r="G228" s="140"/>
    </row>
    <row r="229" spans="1:7" s="42" customFormat="1" ht="22.15" customHeight="1">
      <c r="A229" s="289" t="s">
        <v>130</v>
      </c>
      <c r="B229" s="289"/>
      <c r="C229" s="289"/>
      <c r="D229" s="289"/>
      <c r="E229" s="289"/>
      <c r="F229" s="289"/>
      <c r="G229" s="289"/>
    </row>
    <row r="230" spans="1:7" s="36" customFormat="1" ht="15.75">
      <c r="A230" s="288" t="s">
        <v>131</v>
      </c>
      <c r="B230" s="288"/>
      <c r="C230" s="288"/>
      <c r="D230" s="288"/>
      <c r="E230" s="288"/>
      <c r="F230" s="288"/>
      <c r="G230" s="288"/>
    </row>
    <row r="231" spans="1:7" s="36" customFormat="1" ht="15.75">
      <c r="A231" s="288" t="s">
        <v>11</v>
      </c>
      <c r="B231" s="288"/>
      <c r="C231" s="288"/>
      <c r="D231" s="288"/>
      <c r="E231" s="288"/>
      <c r="F231" s="288"/>
      <c r="G231" s="288"/>
    </row>
    <row r="232" spans="1:7" s="19" customFormat="1" ht="33.75" customHeight="1">
      <c r="A232" s="288" t="s">
        <v>132</v>
      </c>
      <c r="B232" s="288"/>
      <c r="C232" s="288"/>
      <c r="D232" s="288"/>
      <c r="E232" s="288"/>
      <c r="F232" s="288"/>
      <c r="G232" s="288"/>
    </row>
    <row r="233" spans="1:7" s="42" customFormat="1" ht="15.6" customHeight="1">
      <c r="A233" s="118"/>
      <c r="B233" s="118"/>
      <c r="C233" s="118"/>
      <c r="E233" s="46"/>
      <c r="F233" s="47"/>
      <c r="G233" s="43" t="s">
        <v>13</v>
      </c>
    </row>
    <row r="234" spans="1:7" s="51" customFormat="1" ht="90">
      <c r="A234" s="37" t="s">
        <v>1</v>
      </c>
      <c r="B234" s="38" t="s">
        <v>64</v>
      </c>
      <c r="C234" s="38" t="s">
        <v>189</v>
      </c>
      <c r="D234" s="38" t="s">
        <v>190</v>
      </c>
      <c r="E234" s="38" t="s">
        <v>24</v>
      </c>
      <c r="F234" s="38" t="s">
        <v>25</v>
      </c>
      <c r="G234" s="38" t="s">
        <v>38</v>
      </c>
    </row>
    <row r="235" spans="1:7" ht="17.45" customHeight="1">
      <c r="A235" s="40" t="s">
        <v>5</v>
      </c>
      <c r="B235" s="74">
        <f>B236</f>
        <v>22189.3</v>
      </c>
      <c r="C235" s="74">
        <f t="shared" ref="C235:D235" si="61">C236</f>
        <v>16635.8</v>
      </c>
      <c r="D235" s="74">
        <f t="shared" si="61"/>
        <v>15221.800000000001</v>
      </c>
      <c r="E235" s="83">
        <f t="shared" ref="E235:E237" si="62">D235/C235*100</f>
        <v>91.500258478702563</v>
      </c>
      <c r="F235" s="83">
        <f t="shared" ref="F235:F239" si="63">D235/B235*100</f>
        <v>68.59973050073684</v>
      </c>
      <c r="G235" s="41"/>
    </row>
    <row r="236" spans="1:7" ht="29.25" customHeight="1">
      <c r="A236" s="39" t="s">
        <v>2</v>
      </c>
      <c r="B236" s="75">
        <f>B237+B238+B239</f>
        <v>22189.3</v>
      </c>
      <c r="C236" s="75">
        <f t="shared" ref="C236:D236" si="64">C237+C238+C239</f>
        <v>16635.8</v>
      </c>
      <c r="D236" s="75">
        <f t="shared" si="64"/>
        <v>15221.800000000001</v>
      </c>
      <c r="E236" s="77">
        <f t="shared" si="62"/>
        <v>91.500258478702563</v>
      </c>
      <c r="F236" s="77">
        <f t="shared" si="63"/>
        <v>68.59973050073684</v>
      </c>
      <c r="G236" s="41"/>
    </row>
    <row r="237" spans="1:7" ht="60">
      <c r="A237" s="45" t="s">
        <v>133</v>
      </c>
      <c r="B237" s="116">
        <v>600</v>
      </c>
      <c r="C237" s="116">
        <v>400</v>
      </c>
      <c r="D237" s="116">
        <v>400</v>
      </c>
      <c r="E237" s="44">
        <f t="shared" si="62"/>
        <v>100</v>
      </c>
      <c r="F237" s="44">
        <f t="shared" si="63"/>
        <v>66.666666666666657</v>
      </c>
      <c r="G237" s="49"/>
    </row>
    <row r="238" spans="1:7" ht="60">
      <c r="A238" s="45" t="s">
        <v>134</v>
      </c>
      <c r="B238" s="116">
        <v>2534.5</v>
      </c>
      <c r="C238" s="116">
        <v>2469.1</v>
      </c>
      <c r="D238" s="116">
        <v>1558.2</v>
      </c>
      <c r="E238" s="44">
        <f>D238/C238*100</f>
        <v>63.108015066218456</v>
      </c>
      <c r="F238" s="44">
        <f>D238/B238*100</f>
        <v>61.479581771552574</v>
      </c>
      <c r="G238" s="141" t="s">
        <v>173</v>
      </c>
    </row>
    <row r="239" spans="1:7" ht="45">
      <c r="A239" s="45" t="s">
        <v>135</v>
      </c>
      <c r="B239" s="116">
        <v>19054.8</v>
      </c>
      <c r="C239" s="116">
        <v>13766.7</v>
      </c>
      <c r="D239" s="116">
        <v>13263.6</v>
      </c>
      <c r="E239" s="44">
        <f>D239/C239*100</f>
        <v>96.345529429710822</v>
      </c>
      <c r="F239" s="44">
        <f t="shared" si="63"/>
        <v>69.607657912966815</v>
      </c>
      <c r="G239" s="117"/>
    </row>
    <row r="240" spans="1:7" s="19" customFormat="1" ht="22.5" customHeight="1">
      <c r="A240" s="109"/>
      <c r="B240" s="109"/>
      <c r="C240" s="109"/>
      <c r="D240" s="109"/>
      <c r="E240" s="105"/>
      <c r="F240" s="106"/>
      <c r="G240" s="110"/>
    </row>
    <row r="241" spans="1:7" s="42" customFormat="1" ht="24" customHeight="1">
      <c r="A241" s="289" t="s">
        <v>48</v>
      </c>
      <c r="B241" s="289"/>
      <c r="C241" s="289"/>
      <c r="D241" s="289"/>
      <c r="E241" s="289"/>
      <c r="F241" s="289"/>
      <c r="G241" s="289"/>
    </row>
    <row r="242" spans="1:7" s="36" customFormat="1" ht="15.75" customHeight="1">
      <c r="A242" s="288" t="s">
        <v>136</v>
      </c>
      <c r="B242" s="288"/>
      <c r="C242" s="288"/>
      <c r="D242" s="288"/>
      <c r="E242" s="288"/>
      <c r="F242" s="288"/>
      <c r="G242" s="288"/>
    </row>
    <row r="243" spans="1:7" s="36" customFormat="1" ht="45.75" customHeight="1">
      <c r="A243" s="288" t="s">
        <v>192</v>
      </c>
      <c r="B243" s="288"/>
      <c r="C243" s="288"/>
      <c r="D243" s="288"/>
      <c r="E243" s="288"/>
      <c r="F243" s="288"/>
      <c r="G243" s="288"/>
    </row>
    <row r="244" spans="1:7" s="19" customFormat="1" ht="18" customHeight="1">
      <c r="A244" s="288" t="s">
        <v>22</v>
      </c>
      <c r="B244" s="288"/>
      <c r="C244" s="288"/>
      <c r="D244" s="288"/>
      <c r="E244" s="288"/>
      <c r="F244" s="288"/>
      <c r="G244" s="288"/>
    </row>
    <row r="245" spans="1:7" s="19" customFormat="1" ht="15.6" customHeight="1">
      <c r="A245" s="118"/>
      <c r="B245" s="118"/>
      <c r="C245" s="118"/>
      <c r="E245" s="119"/>
      <c r="F245" s="120"/>
      <c r="G245" s="43" t="s">
        <v>13</v>
      </c>
    </row>
    <row r="246" spans="1:7" s="51" customFormat="1" ht="93" customHeight="1">
      <c r="A246" s="37" t="s">
        <v>1</v>
      </c>
      <c r="B246" s="38" t="s">
        <v>64</v>
      </c>
      <c r="C246" s="38" t="s">
        <v>189</v>
      </c>
      <c r="D246" s="38" t="s">
        <v>190</v>
      </c>
      <c r="E246" s="38" t="s">
        <v>24</v>
      </c>
      <c r="F246" s="38" t="s">
        <v>25</v>
      </c>
      <c r="G246" s="38" t="s">
        <v>38</v>
      </c>
    </row>
    <row r="247" spans="1:7" ht="17.45" customHeight="1">
      <c r="A247" s="40" t="s">
        <v>5</v>
      </c>
      <c r="B247" s="74">
        <f>B251+B252</f>
        <v>83043</v>
      </c>
      <c r="C247" s="74">
        <f>C251+C252</f>
        <v>65330</v>
      </c>
      <c r="D247" s="74">
        <f>D251+D252</f>
        <v>23865.5</v>
      </c>
      <c r="E247" s="83">
        <f t="shared" ref="E247:E252" si="65">D247/C247*100</f>
        <v>36.530690341343949</v>
      </c>
      <c r="F247" s="83">
        <f t="shared" ref="F247:F252" si="66">D247/B247*100</f>
        <v>28.738725720409906</v>
      </c>
      <c r="G247" s="41"/>
    </row>
    <row r="248" spans="1:7" ht="15.75" customHeight="1">
      <c r="A248" s="39" t="s">
        <v>2</v>
      </c>
      <c r="B248" s="75">
        <f>B247-B249-B250</f>
        <v>38779.699999999997</v>
      </c>
      <c r="C248" s="75">
        <f>C247-C249</f>
        <v>28262.5</v>
      </c>
      <c r="D248" s="75">
        <f>D247-D249</f>
        <v>17213.8</v>
      </c>
      <c r="E248" s="77">
        <f t="shared" si="65"/>
        <v>60.90685537372844</v>
      </c>
      <c r="F248" s="77">
        <f t="shared" si="66"/>
        <v>44.38868789598682</v>
      </c>
      <c r="G248" s="41"/>
    </row>
    <row r="249" spans="1:7" ht="15.75" customHeight="1">
      <c r="A249" s="39" t="s">
        <v>3</v>
      </c>
      <c r="B249" s="75">
        <v>39672.9</v>
      </c>
      <c r="C249" s="131">
        <v>37067.5</v>
      </c>
      <c r="D249" s="131">
        <v>6651.7</v>
      </c>
      <c r="E249" s="77">
        <f t="shared" si="65"/>
        <v>17.944830377014906</v>
      </c>
      <c r="F249" s="132">
        <f t="shared" si="66"/>
        <v>16.766356883414119</v>
      </c>
      <c r="G249" s="41"/>
    </row>
    <row r="250" spans="1:7" ht="15.75" customHeight="1">
      <c r="A250" s="39" t="s">
        <v>4</v>
      </c>
      <c r="B250" s="75">
        <v>4590.3999999999996</v>
      </c>
      <c r="C250" s="131">
        <v>4590.3999999999996</v>
      </c>
      <c r="D250" s="131">
        <v>4252.7</v>
      </c>
      <c r="E250" s="77">
        <f t="shared" si="65"/>
        <v>92.643342628093421</v>
      </c>
      <c r="F250" s="132">
        <f t="shared" si="66"/>
        <v>92.643342628093421</v>
      </c>
      <c r="G250" s="41"/>
    </row>
    <row r="251" spans="1:7" ht="313.5" customHeight="1">
      <c r="A251" s="45" t="s">
        <v>137</v>
      </c>
      <c r="B251" s="75">
        <v>33861.5</v>
      </c>
      <c r="C251" s="75">
        <v>20703.8</v>
      </c>
      <c r="D251" s="75">
        <v>11749.4</v>
      </c>
      <c r="E251" s="77">
        <f t="shared" si="65"/>
        <v>56.749968604797182</v>
      </c>
      <c r="F251" s="77">
        <f t="shared" si="66"/>
        <v>34.698403791917073</v>
      </c>
      <c r="G251" s="49" t="s">
        <v>219</v>
      </c>
    </row>
    <row r="252" spans="1:7" ht="75">
      <c r="A252" s="45" t="s">
        <v>27</v>
      </c>
      <c r="B252" s="75">
        <v>49181.5</v>
      </c>
      <c r="C252" s="131">
        <v>44626.2</v>
      </c>
      <c r="D252" s="131">
        <v>12116.1</v>
      </c>
      <c r="E252" s="77">
        <f t="shared" si="65"/>
        <v>27.150194280489938</v>
      </c>
      <c r="F252" s="132">
        <f t="shared" si="66"/>
        <v>24.635482854325303</v>
      </c>
      <c r="G252" s="49" t="s">
        <v>193</v>
      </c>
    </row>
    <row r="253" spans="1:7" ht="16.5" customHeight="1">
      <c r="A253" s="133"/>
      <c r="B253" s="134"/>
      <c r="C253" s="134"/>
      <c r="D253" s="134"/>
      <c r="E253" s="135"/>
      <c r="F253" s="136"/>
      <c r="G253" s="137"/>
    </row>
    <row r="254" spans="1:7" s="16" customFormat="1" ht="22.5" customHeight="1">
      <c r="A254" s="289" t="s">
        <v>138</v>
      </c>
      <c r="B254" s="289"/>
      <c r="C254" s="289"/>
      <c r="D254" s="289"/>
      <c r="E254" s="289"/>
      <c r="F254" s="289"/>
      <c r="G254" s="289"/>
    </row>
    <row r="255" spans="1:7" s="10" customFormat="1" ht="15" customHeight="1">
      <c r="A255" s="288" t="s">
        <v>140</v>
      </c>
      <c r="B255" s="288"/>
      <c r="C255" s="288"/>
      <c r="D255" s="288"/>
      <c r="E255" s="288"/>
      <c r="F255" s="288"/>
      <c r="G255" s="288"/>
    </row>
    <row r="256" spans="1:7" s="10" customFormat="1" ht="35.25" customHeight="1">
      <c r="A256" s="288" t="s">
        <v>12</v>
      </c>
      <c r="B256" s="288"/>
      <c r="C256" s="288"/>
      <c r="D256" s="288"/>
      <c r="E256" s="288"/>
      <c r="F256" s="288"/>
      <c r="G256" s="288"/>
    </row>
    <row r="257" spans="1:7" s="11" customFormat="1" ht="15.75">
      <c r="A257" s="288" t="s">
        <v>139</v>
      </c>
      <c r="B257" s="288"/>
      <c r="C257" s="288"/>
      <c r="D257" s="288"/>
      <c r="E257" s="288"/>
      <c r="F257" s="288"/>
      <c r="G257" s="288"/>
    </row>
    <row r="258" spans="1:7" s="16" customFormat="1" ht="15" customHeight="1">
      <c r="A258" s="118"/>
      <c r="B258" s="118"/>
      <c r="C258" s="118"/>
      <c r="D258" s="42"/>
      <c r="E258" s="46"/>
      <c r="F258" s="47"/>
      <c r="G258" s="43" t="s">
        <v>13</v>
      </c>
    </row>
    <row r="259" spans="1:7" s="9" customFormat="1" ht="90">
      <c r="A259" s="38" t="s">
        <v>1</v>
      </c>
      <c r="B259" s="38" t="s">
        <v>64</v>
      </c>
      <c r="C259" s="38" t="s">
        <v>189</v>
      </c>
      <c r="D259" s="38" t="s">
        <v>190</v>
      </c>
      <c r="E259" s="38" t="s">
        <v>24</v>
      </c>
      <c r="F259" s="38" t="s">
        <v>25</v>
      </c>
      <c r="G259" s="38" t="s">
        <v>38</v>
      </c>
    </row>
    <row r="260" spans="1:7" ht="17.45" customHeight="1">
      <c r="A260" s="40" t="s">
        <v>5</v>
      </c>
      <c r="B260" s="74">
        <f>B263</f>
        <v>127804.6</v>
      </c>
      <c r="C260" s="74">
        <f>C263</f>
        <v>65671.899999999994</v>
      </c>
      <c r="D260" s="74">
        <f>D263</f>
        <v>60155.8</v>
      </c>
      <c r="E260" s="83">
        <f t="shared" ref="E260:E262" si="67">D260/C260*100</f>
        <v>91.600517116148623</v>
      </c>
      <c r="F260" s="83">
        <f t="shared" ref="F260:F263" si="68">D260/B260*100</f>
        <v>47.068571866740321</v>
      </c>
      <c r="G260" s="41"/>
    </row>
    <row r="261" spans="1:7" ht="17.45" customHeight="1">
      <c r="A261" s="39" t="s">
        <v>2</v>
      </c>
      <c r="B261" s="75">
        <f>B260-B262</f>
        <v>125655.3</v>
      </c>
      <c r="C261" s="75">
        <f t="shared" ref="C261:D261" si="69">C260-C262</f>
        <v>64026.2</v>
      </c>
      <c r="D261" s="75">
        <f t="shared" si="69"/>
        <v>58913</v>
      </c>
      <c r="E261" s="77">
        <f t="shared" si="67"/>
        <v>92.013894312016021</v>
      </c>
      <c r="F261" s="77">
        <f t="shared" si="68"/>
        <v>46.884612109477274</v>
      </c>
      <c r="G261" s="41"/>
    </row>
    <row r="262" spans="1:7">
      <c r="A262" s="39" t="s">
        <v>3</v>
      </c>
      <c r="B262" s="116">
        <v>2149.3000000000002</v>
      </c>
      <c r="C262" s="75">
        <v>1645.7</v>
      </c>
      <c r="D262" s="75">
        <v>1242.8</v>
      </c>
      <c r="E262" s="77">
        <f t="shared" si="67"/>
        <v>75.518016649450075</v>
      </c>
      <c r="F262" s="77">
        <f>D262/B262*100</f>
        <v>57.823477411250167</v>
      </c>
      <c r="G262" s="41"/>
    </row>
    <row r="263" spans="1:7" ht="285">
      <c r="A263" s="45" t="s">
        <v>141</v>
      </c>
      <c r="B263" s="44">
        <v>127804.6</v>
      </c>
      <c r="C263" s="44">
        <v>65671.899999999994</v>
      </c>
      <c r="D263" s="44">
        <v>60155.8</v>
      </c>
      <c r="E263" s="44">
        <f>D263/C263*100</f>
        <v>91.600517116148623</v>
      </c>
      <c r="F263" s="44">
        <f t="shared" si="68"/>
        <v>47.068571866740321</v>
      </c>
      <c r="G263" s="130" t="s">
        <v>191</v>
      </c>
    </row>
    <row r="264" spans="1:7" s="11" customFormat="1" ht="21" customHeight="1">
      <c r="A264" s="125"/>
      <c r="B264" s="126"/>
      <c r="C264" s="126"/>
      <c r="D264" s="126"/>
      <c r="E264" s="127"/>
      <c r="F264" s="128"/>
      <c r="G264" s="129"/>
    </row>
    <row r="265" spans="1:7" s="42" customFormat="1" ht="18.75" customHeight="1">
      <c r="A265" s="289" t="s">
        <v>36</v>
      </c>
      <c r="B265" s="289"/>
      <c r="C265" s="289"/>
      <c r="D265" s="289"/>
      <c r="E265" s="289"/>
      <c r="F265" s="289"/>
      <c r="G265" s="289"/>
    </row>
    <row r="266" spans="1:7" s="36" customFormat="1" ht="16.149999999999999" customHeight="1">
      <c r="A266" s="288" t="s">
        <v>221</v>
      </c>
      <c r="B266" s="288"/>
      <c r="C266" s="288"/>
      <c r="D266" s="288"/>
      <c r="E266" s="288"/>
      <c r="F266" s="288"/>
      <c r="G266" s="288"/>
    </row>
    <row r="267" spans="1:7" s="36" customFormat="1" ht="17.25" customHeight="1">
      <c r="A267" s="288" t="s">
        <v>44</v>
      </c>
      <c r="B267" s="288"/>
      <c r="C267" s="288"/>
      <c r="D267" s="288"/>
      <c r="E267" s="288"/>
      <c r="F267" s="288"/>
      <c r="G267" s="288"/>
    </row>
    <row r="268" spans="1:7" s="19" customFormat="1" ht="27.75" customHeight="1">
      <c r="A268" s="288" t="s">
        <v>142</v>
      </c>
      <c r="B268" s="288"/>
      <c r="C268" s="288"/>
      <c r="D268" s="288"/>
      <c r="E268" s="288"/>
      <c r="F268" s="288"/>
      <c r="G268" s="288"/>
    </row>
    <row r="269" spans="1:7" s="19" customFormat="1" ht="15.75" customHeight="1">
      <c r="A269" s="118"/>
      <c r="B269" s="118"/>
      <c r="C269" s="118"/>
      <c r="E269" s="119"/>
      <c r="F269" s="120"/>
      <c r="G269" s="43" t="s">
        <v>13</v>
      </c>
    </row>
    <row r="270" spans="1:7" s="122" customFormat="1" ht="90">
      <c r="A270" s="37" t="s">
        <v>1</v>
      </c>
      <c r="B270" s="38" t="s">
        <v>64</v>
      </c>
      <c r="C270" s="38" t="s">
        <v>189</v>
      </c>
      <c r="D270" s="38" t="s">
        <v>190</v>
      </c>
      <c r="E270" s="38" t="s">
        <v>24</v>
      </c>
      <c r="F270" s="38" t="s">
        <v>25</v>
      </c>
      <c r="G270" s="38" t="s">
        <v>38</v>
      </c>
    </row>
    <row r="271" spans="1:7" s="52" customFormat="1" ht="17.25" customHeight="1">
      <c r="A271" s="40" t="s">
        <v>5</v>
      </c>
      <c r="B271" s="74">
        <f>B272</f>
        <v>39694</v>
      </c>
      <c r="C271" s="74">
        <f>C272</f>
        <v>27325.3</v>
      </c>
      <c r="D271" s="74">
        <f>D272</f>
        <v>27304</v>
      </c>
      <c r="E271" s="74">
        <f>E272</f>
        <v>99.922050261113327</v>
      </c>
      <c r="F271" s="74">
        <f>F272</f>
        <v>68.786214541240483</v>
      </c>
      <c r="G271" s="41"/>
    </row>
    <row r="272" spans="1:7" s="52" customFormat="1">
      <c r="A272" s="39" t="s">
        <v>2</v>
      </c>
      <c r="B272" s="75">
        <f>B274+B275</f>
        <v>39694</v>
      </c>
      <c r="C272" s="75">
        <f>C274+C275</f>
        <v>27325.3</v>
      </c>
      <c r="D272" s="75">
        <f>D274+D275</f>
        <v>27304</v>
      </c>
      <c r="E272" s="75">
        <f>E274+E275</f>
        <v>99.922050261113327</v>
      </c>
      <c r="F272" s="75">
        <f>D272/B272*100</f>
        <v>68.786214541240483</v>
      </c>
      <c r="G272" s="41"/>
    </row>
    <row r="273" spans="1:7" s="52" customFormat="1" ht="90">
      <c r="A273" s="37" t="s">
        <v>1</v>
      </c>
      <c r="B273" s="38" t="s">
        <v>64</v>
      </c>
      <c r="C273" s="38" t="s">
        <v>189</v>
      </c>
      <c r="D273" s="38" t="s">
        <v>190</v>
      </c>
      <c r="E273" s="38" t="s">
        <v>24</v>
      </c>
      <c r="F273" s="38" t="s">
        <v>25</v>
      </c>
      <c r="G273" s="38" t="s">
        <v>38</v>
      </c>
    </row>
    <row r="274" spans="1:7" s="52" customFormat="1" ht="60">
      <c r="A274" s="45" t="s">
        <v>143</v>
      </c>
      <c r="B274" s="44">
        <v>2281.3000000000002</v>
      </c>
      <c r="C274" s="82">
        <v>0</v>
      </c>
      <c r="D274" s="82">
        <v>0</v>
      </c>
      <c r="E274" s="123">
        <v>0</v>
      </c>
      <c r="F274" s="123">
        <v>0</v>
      </c>
      <c r="G274" s="49"/>
    </row>
    <row r="275" spans="1:7" s="52" customFormat="1" ht="32.25" customHeight="1">
      <c r="A275" s="45" t="s">
        <v>144</v>
      </c>
      <c r="B275" s="44">
        <v>37412.699999999997</v>
      </c>
      <c r="C275" s="124">
        <v>27325.3</v>
      </c>
      <c r="D275" s="124">
        <v>27304</v>
      </c>
      <c r="E275" s="123">
        <f>D275/C275*100</f>
        <v>99.922050261113327</v>
      </c>
      <c r="F275" s="123">
        <f>D275/B275*100</f>
        <v>72.980565422971353</v>
      </c>
      <c r="G275" s="117"/>
    </row>
    <row r="276" spans="1:7" s="52" customFormat="1" ht="11.25" customHeight="1">
      <c r="A276" s="104"/>
      <c r="B276" s="107"/>
      <c r="C276" s="111"/>
      <c r="D276" s="111"/>
      <c r="E276" s="112"/>
      <c r="F276" s="112"/>
      <c r="G276" s="14"/>
    </row>
    <row r="277" spans="1:7" s="42" customFormat="1" ht="28.5" customHeight="1">
      <c r="A277" s="289" t="s">
        <v>145</v>
      </c>
      <c r="B277" s="289"/>
      <c r="C277" s="289"/>
      <c r="D277" s="289"/>
      <c r="E277" s="289"/>
      <c r="F277" s="289"/>
      <c r="G277" s="289"/>
    </row>
    <row r="278" spans="1:7" s="36" customFormat="1" ht="15.75">
      <c r="A278" s="288" t="s">
        <v>146</v>
      </c>
      <c r="B278" s="288"/>
      <c r="C278" s="288"/>
      <c r="D278" s="288"/>
      <c r="E278" s="288"/>
      <c r="F278" s="288"/>
      <c r="G278" s="288"/>
    </row>
    <row r="279" spans="1:7" s="36" customFormat="1" ht="15.75">
      <c r="A279" s="288" t="s">
        <v>55</v>
      </c>
      <c r="B279" s="288"/>
      <c r="C279" s="288"/>
      <c r="D279" s="288"/>
      <c r="E279" s="288"/>
      <c r="F279" s="288"/>
      <c r="G279" s="288"/>
    </row>
    <row r="280" spans="1:7" s="19" customFormat="1" ht="30.75" customHeight="1">
      <c r="A280" s="288" t="s">
        <v>147</v>
      </c>
      <c r="B280" s="288"/>
      <c r="C280" s="288"/>
      <c r="D280" s="288"/>
      <c r="E280" s="288"/>
      <c r="F280" s="288"/>
      <c r="G280" s="288"/>
    </row>
    <row r="281" spans="1:7" s="19" customFormat="1" ht="15.6" customHeight="1">
      <c r="A281" s="118"/>
      <c r="B281" s="118"/>
      <c r="C281" s="118"/>
      <c r="E281" s="119"/>
      <c r="F281" s="120"/>
      <c r="G281" s="43" t="s">
        <v>13</v>
      </c>
    </row>
    <row r="282" spans="1:7" s="51" customFormat="1" ht="90">
      <c r="A282" s="37" t="s">
        <v>1</v>
      </c>
      <c r="B282" s="38" t="s">
        <v>64</v>
      </c>
      <c r="C282" s="38" t="s">
        <v>189</v>
      </c>
      <c r="D282" s="38" t="s">
        <v>190</v>
      </c>
      <c r="E282" s="38" t="s">
        <v>24</v>
      </c>
      <c r="F282" s="38" t="s">
        <v>25</v>
      </c>
      <c r="G282" s="38" t="s">
        <v>38</v>
      </c>
    </row>
    <row r="283" spans="1:7" ht="17.25" customHeight="1">
      <c r="A283" s="172" t="s">
        <v>5</v>
      </c>
      <c r="B283" s="173">
        <f>B287+B288+B289</f>
        <v>583256.29999999993</v>
      </c>
      <c r="C283" s="173">
        <f t="shared" ref="C283:D283" si="70">C287+C288+C289</f>
        <v>441231.8</v>
      </c>
      <c r="D283" s="173">
        <f t="shared" si="70"/>
        <v>417934.2</v>
      </c>
      <c r="E283" s="174">
        <f t="shared" ref="E283:E289" si="71">D283/C283*100</f>
        <v>94.719872865011084</v>
      </c>
      <c r="F283" s="174">
        <f t="shared" ref="F283:F289" si="72">D283/B283*100</f>
        <v>71.655325454692914</v>
      </c>
      <c r="G283" s="175"/>
    </row>
    <row r="284" spans="1:7" ht="16.5" customHeight="1">
      <c r="A284" s="176" t="s">
        <v>2</v>
      </c>
      <c r="B284" s="177">
        <f>B283-B285-B286</f>
        <v>561511.49999999988</v>
      </c>
      <c r="C284" s="177">
        <f>C283-C285-C286</f>
        <v>423787.4</v>
      </c>
      <c r="D284" s="177">
        <f>D283-D285-D286</f>
        <v>402386.60000000003</v>
      </c>
      <c r="E284" s="178">
        <f t="shared" si="71"/>
        <v>94.95010941807142</v>
      </c>
      <c r="F284" s="178">
        <f t="shared" si="72"/>
        <v>71.661328396657979</v>
      </c>
      <c r="G284" s="175"/>
    </row>
    <row r="285" spans="1:7" ht="16.5" customHeight="1">
      <c r="A285" s="176" t="s">
        <v>3</v>
      </c>
      <c r="B285" s="177">
        <v>16820.3</v>
      </c>
      <c r="C285" s="177">
        <v>13249.1</v>
      </c>
      <c r="D285" s="177">
        <v>11352.3</v>
      </c>
      <c r="E285" s="178">
        <f t="shared" si="71"/>
        <v>85.683555864171908</v>
      </c>
      <c r="F285" s="178">
        <f t="shared" si="72"/>
        <v>67.491661860965607</v>
      </c>
      <c r="G285" s="175"/>
    </row>
    <row r="286" spans="1:7" ht="16.5" customHeight="1">
      <c r="A286" s="176" t="s">
        <v>4</v>
      </c>
      <c r="B286" s="177">
        <v>4924.5</v>
      </c>
      <c r="C286" s="177">
        <v>4195.3</v>
      </c>
      <c r="D286" s="177">
        <v>4195.3</v>
      </c>
      <c r="E286" s="178">
        <f t="shared" si="71"/>
        <v>100</v>
      </c>
      <c r="F286" s="178">
        <f t="shared" si="72"/>
        <v>85.192405320337087</v>
      </c>
      <c r="G286" s="175"/>
    </row>
    <row r="287" spans="1:7" ht="72.75" customHeight="1">
      <c r="A287" s="45" t="s">
        <v>148</v>
      </c>
      <c r="B287" s="116">
        <v>12640.8</v>
      </c>
      <c r="C287" s="116">
        <v>11113.9</v>
      </c>
      <c r="D287" s="116">
        <v>8063</v>
      </c>
      <c r="E287" s="44">
        <f t="shared" si="71"/>
        <v>72.548790253646331</v>
      </c>
      <c r="F287" s="44">
        <f t="shared" si="72"/>
        <v>63.785519903803554</v>
      </c>
      <c r="G287" s="115" t="s">
        <v>182</v>
      </c>
    </row>
    <row r="288" spans="1:7" ht="60">
      <c r="A288" s="45" t="s">
        <v>149</v>
      </c>
      <c r="B288" s="44">
        <v>756.9</v>
      </c>
      <c r="C288" s="44">
        <v>627.20000000000005</v>
      </c>
      <c r="D288" s="44">
        <v>442.9</v>
      </c>
      <c r="E288" s="44">
        <f t="shared" si="71"/>
        <v>70.615433673469369</v>
      </c>
      <c r="F288" s="44">
        <f t="shared" si="72"/>
        <v>58.51499537587528</v>
      </c>
      <c r="G288" s="141" t="s">
        <v>180</v>
      </c>
    </row>
    <row r="289" spans="1:7" ht="60">
      <c r="A289" s="45" t="s">
        <v>150</v>
      </c>
      <c r="B289" s="44">
        <v>569858.6</v>
      </c>
      <c r="C289" s="44">
        <v>429490.7</v>
      </c>
      <c r="D289" s="44">
        <v>409428.3</v>
      </c>
      <c r="E289" s="44">
        <f t="shared" si="71"/>
        <v>95.32879291681985</v>
      </c>
      <c r="F289" s="44">
        <f t="shared" si="72"/>
        <v>71.847349500384837</v>
      </c>
      <c r="G289" s="121" t="s">
        <v>220</v>
      </c>
    </row>
    <row r="290" spans="1:7" s="52" customFormat="1" ht="21" customHeight="1">
      <c r="A290" s="2"/>
      <c r="B290" s="108"/>
      <c r="C290" s="108"/>
      <c r="D290" s="108"/>
      <c r="E290" s="3"/>
      <c r="F290" s="4"/>
      <c r="G290" s="1"/>
    </row>
    <row r="291" spans="1:7" s="42" customFormat="1" ht="24.75" customHeight="1">
      <c r="A291" s="289" t="s">
        <v>151</v>
      </c>
      <c r="B291" s="289"/>
      <c r="C291" s="289"/>
      <c r="D291" s="289"/>
      <c r="E291" s="289"/>
      <c r="F291" s="289"/>
      <c r="G291" s="289"/>
    </row>
    <row r="292" spans="1:7" s="36" customFormat="1" ht="15.75">
      <c r="A292" s="288" t="s">
        <v>153</v>
      </c>
      <c r="B292" s="288"/>
      <c r="C292" s="288"/>
      <c r="D292" s="288"/>
      <c r="E292" s="288"/>
      <c r="F292" s="288"/>
      <c r="G292" s="288"/>
    </row>
    <row r="293" spans="1:7" s="36" customFormat="1" ht="15.75">
      <c r="A293" s="288" t="s">
        <v>56</v>
      </c>
      <c r="B293" s="288"/>
      <c r="C293" s="288"/>
      <c r="D293" s="288"/>
      <c r="E293" s="288"/>
      <c r="F293" s="288"/>
      <c r="G293" s="288"/>
    </row>
    <row r="294" spans="1:7" s="19" customFormat="1" ht="31.5" customHeight="1">
      <c r="A294" s="288" t="s">
        <v>152</v>
      </c>
      <c r="B294" s="288"/>
      <c r="C294" s="288"/>
      <c r="D294" s="288"/>
      <c r="E294" s="288"/>
      <c r="F294" s="288"/>
      <c r="G294" s="288"/>
    </row>
    <row r="295" spans="1:7" s="42" customFormat="1" ht="19.5" customHeight="1">
      <c r="A295" s="50"/>
      <c r="B295" s="50"/>
      <c r="C295" s="50"/>
      <c r="E295" s="46"/>
      <c r="F295" s="47"/>
      <c r="G295" s="43" t="s">
        <v>13</v>
      </c>
    </row>
    <row r="296" spans="1:7" s="51" customFormat="1" ht="92.25" customHeight="1">
      <c r="A296" s="37" t="s">
        <v>1</v>
      </c>
      <c r="B296" s="38" t="s">
        <v>64</v>
      </c>
      <c r="C296" s="38" t="s">
        <v>189</v>
      </c>
      <c r="D296" s="38" t="s">
        <v>190</v>
      </c>
      <c r="E296" s="38" t="s">
        <v>24</v>
      </c>
      <c r="F296" s="38" t="s">
        <v>25</v>
      </c>
      <c r="G296" s="38" t="s">
        <v>38</v>
      </c>
    </row>
    <row r="297" spans="1:7" ht="15" customHeight="1">
      <c r="A297" s="40" t="s">
        <v>5</v>
      </c>
      <c r="B297" s="74">
        <f>B300+B301+B303</f>
        <v>642335.5</v>
      </c>
      <c r="C297" s="74">
        <f>C300+C301+C303</f>
        <v>398417.7</v>
      </c>
      <c r="D297" s="74">
        <f>D300+D301+D303</f>
        <v>374006.6</v>
      </c>
      <c r="E297" s="83">
        <f>D297/C297*100</f>
        <v>93.872988072568049</v>
      </c>
      <c r="F297" s="83">
        <f>D297/B297*100</f>
        <v>58.226051650578235</v>
      </c>
      <c r="G297" s="41"/>
    </row>
    <row r="298" spans="1:7" ht="15" customHeight="1">
      <c r="A298" s="39" t="s">
        <v>2</v>
      </c>
      <c r="B298" s="75">
        <f>B297-B299</f>
        <v>451935.1</v>
      </c>
      <c r="C298" s="75">
        <f>C297-C299</f>
        <v>285511.90000000002</v>
      </c>
      <c r="D298" s="75">
        <f>D297-D299</f>
        <v>263906.09999999998</v>
      </c>
      <c r="E298" s="77">
        <f>D298/C298*100</f>
        <v>92.432609639037793</v>
      </c>
      <c r="F298" s="77">
        <f>D298/B298*100</f>
        <v>58.394689857017077</v>
      </c>
      <c r="G298" s="41"/>
    </row>
    <row r="299" spans="1:7" ht="15" customHeight="1">
      <c r="A299" s="176" t="s">
        <v>3</v>
      </c>
      <c r="B299" s="177">
        <v>190400.4</v>
      </c>
      <c r="C299" s="177">
        <v>112905.8</v>
      </c>
      <c r="D299" s="177">
        <v>110100.5</v>
      </c>
      <c r="E299" s="178">
        <f>D299/C299*100</f>
        <v>97.515362364023815</v>
      </c>
      <c r="F299" s="178">
        <f>D299/B299*100</f>
        <v>57.825771374429891</v>
      </c>
      <c r="G299" s="175"/>
    </row>
    <row r="300" spans="1:7" ht="60" customHeight="1">
      <c r="A300" s="45" t="s">
        <v>154</v>
      </c>
      <c r="B300" s="116">
        <v>25015.4</v>
      </c>
      <c r="C300" s="116">
        <v>17731.3</v>
      </c>
      <c r="D300" s="116">
        <v>16948.7</v>
      </c>
      <c r="E300" s="44">
        <f t="shared" ref="E300:E304" si="73">D300/C300*100</f>
        <v>95.586336027251249</v>
      </c>
      <c r="F300" s="44">
        <f t="shared" ref="F300:F304" si="74">D300/B300*100</f>
        <v>67.753064112506706</v>
      </c>
      <c r="G300" s="117"/>
    </row>
    <row r="301" spans="1:7" ht="45">
      <c r="A301" s="45" t="s">
        <v>155</v>
      </c>
      <c r="B301" s="116">
        <f>B302</f>
        <v>270216</v>
      </c>
      <c r="C301" s="116">
        <f t="shared" ref="C301:D301" si="75">C302</f>
        <v>125367.8</v>
      </c>
      <c r="D301" s="116">
        <f t="shared" si="75"/>
        <v>124127.3</v>
      </c>
      <c r="E301" s="44">
        <f t="shared" si="73"/>
        <v>99.010511471047593</v>
      </c>
      <c r="F301" s="44">
        <f t="shared" si="74"/>
        <v>45.936325014062824</v>
      </c>
      <c r="G301" s="41"/>
    </row>
    <row r="302" spans="1:7" s="52" customFormat="1" ht="45">
      <c r="A302" s="45" t="s">
        <v>156</v>
      </c>
      <c r="B302" s="116">
        <v>270216</v>
      </c>
      <c r="C302" s="116">
        <v>125367.8</v>
      </c>
      <c r="D302" s="116">
        <v>124127.3</v>
      </c>
      <c r="E302" s="44">
        <f t="shared" si="73"/>
        <v>99.010511471047593</v>
      </c>
      <c r="F302" s="44">
        <f t="shared" si="74"/>
        <v>45.936325014062824</v>
      </c>
      <c r="G302" s="49"/>
    </row>
    <row r="303" spans="1:7" ht="45">
      <c r="A303" s="45" t="s">
        <v>157</v>
      </c>
      <c r="B303" s="116">
        <f>B304</f>
        <v>347104.1</v>
      </c>
      <c r="C303" s="116">
        <f>C304</f>
        <v>255318.6</v>
      </c>
      <c r="D303" s="116">
        <f>D304</f>
        <v>232930.6</v>
      </c>
      <c r="E303" s="44">
        <f t="shared" si="73"/>
        <v>91.231347814064463</v>
      </c>
      <c r="F303" s="44">
        <f t="shared" si="74"/>
        <v>67.106842010797337</v>
      </c>
      <c r="G303" s="141"/>
    </row>
    <row r="304" spans="1:7" ht="120" customHeight="1">
      <c r="A304" s="45" t="s">
        <v>158</v>
      </c>
      <c r="B304" s="116">
        <v>347104.1</v>
      </c>
      <c r="C304" s="116">
        <v>255318.6</v>
      </c>
      <c r="D304" s="116">
        <v>232930.6</v>
      </c>
      <c r="E304" s="44">
        <f t="shared" si="73"/>
        <v>91.231347814064463</v>
      </c>
      <c r="F304" s="44">
        <f t="shared" si="74"/>
        <v>67.106842010797337</v>
      </c>
      <c r="G304" s="115" t="s">
        <v>185</v>
      </c>
    </row>
    <row r="305" spans="1:7" s="21" customFormat="1" ht="16.149999999999999" customHeight="1">
      <c r="A305" s="286" t="s">
        <v>21</v>
      </c>
      <c r="B305" s="287">
        <v>32798.1</v>
      </c>
      <c r="C305" s="287">
        <v>22510.5</v>
      </c>
      <c r="D305" s="287">
        <v>18985.099999999999</v>
      </c>
      <c r="E305" s="178">
        <f>D305/C305*100</f>
        <v>84.338864085648908</v>
      </c>
      <c r="F305" s="178">
        <f>D305/B305*100</f>
        <v>57.8847555193746</v>
      </c>
      <c r="G305" s="115"/>
    </row>
    <row r="306" spans="1:7" s="21" customFormat="1" ht="30">
      <c r="A306" s="252" t="s">
        <v>159</v>
      </c>
      <c r="B306" s="253">
        <v>331.7</v>
      </c>
      <c r="C306" s="254">
        <v>120</v>
      </c>
      <c r="D306" s="254">
        <v>119</v>
      </c>
      <c r="E306" s="77">
        <f>D306/C306*100</f>
        <v>99.166666666666671</v>
      </c>
      <c r="F306" s="77">
        <f>D306/B306*100</f>
        <v>35.875791377750978</v>
      </c>
      <c r="G306" s="147"/>
    </row>
    <row r="307" spans="1:7" s="21" customFormat="1" ht="30" customHeight="1">
      <c r="A307" s="71"/>
      <c r="B307" s="70"/>
      <c r="C307" s="70"/>
      <c r="D307" s="70"/>
      <c r="E307" s="17"/>
      <c r="F307" s="18"/>
      <c r="G307" s="79"/>
    </row>
    <row r="308" spans="1:7" s="16" customFormat="1" ht="22.15" customHeight="1">
      <c r="A308" s="289" t="s">
        <v>23</v>
      </c>
      <c r="B308" s="289"/>
      <c r="C308" s="289"/>
      <c r="D308" s="289"/>
      <c r="E308" s="289"/>
      <c r="F308" s="289"/>
      <c r="G308" s="289"/>
    </row>
    <row r="309" spans="1:7" s="16" customFormat="1" ht="31.15" customHeight="1">
      <c r="A309" s="288" t="s">
        <v>171</v>
      </c>
      <c r="B309" s="288"/>
      <c r="C309" s="288"/>
      <c r="D309" s="288"/>
      <c r="E309" s="288"/>
      <c r="F309" s="288"/>
      <c r="G309" s="288"/>
    </row>
    <row r="310" spans="1:7" s="16" customFormat="1" ht="15.6" customHeight="1">
      <c r="A310" s="69"/>
      <c r="B310" s="69"/>
      <c r="C310" s="69"/>
      <c r="D310" s="42"/>
      <c r="E310" s="46"/>
      <c r="F310" s="47"/>
      <c r="G310" s="43" t="s">
        <v>13</v>
      </c>
    </row>
    <row r="311" spans="1:7" ht="90">
      <c r="A311" s="38" t="s">
        <v>0</v>
      </c>
      <c r="B311" s="38" t="s">
        <v>64</v>
      </c>
      <c r="C311" s="38" t="s">
        <v>189</v>
      </c>
      <c r="D311" s="38" t="s">
        <v>190</v>
      </c>
      <c r="E311" s="38" t="s">
        <v>24</v>
      </c>
      <c r="F311" s="38" t="s">
        <v>25</v>
      </c>
      <c r="G311" s="38" t="s">
        <v>38</v>
      </c>
    </row>
    <row r="312" spans="1:7" ht="19.899999999999999" customHeight="1">
      <c r="A312" s="40" t="s">
        <v>9</v>
      </c>
      <c r="B312" s="74">
        <f>B313</f>
        <v>77386.7</v>
      </c>
      <c r="C312" s="74">
        <f>C313</f>
        <v>41896.400000000001</v>
      </c>
      <c r="D312" s="74">
        <f>D313</f>
        <v>41011.4</v>
      </c>
      <c r="E312" s="83">
        <f>D312/C312*100</f>
        <v>97.88764667131305</v>
      </c>
      <c r="F312" s="83">
        <f t="shared" ref="F312:F316" si="76">D312/B312*100</f>
        <v>52.995411356214959</v>
      </c>
      <c r="G312" s="41"/>
    </row>
    <row r="313" spans="1:7" ht="16.149999999999999" customHeight="1">
      <c r="A313" s="39" t="s">
        <v>2</v>
      </c>
      <c r="B313" s="75">
        <f>B314+B315+B316+B317+B319+B318</f>
        <v>77386.7</v>
      </c>
      <c r="C313" s="75">
        <f>C314+C315+C316+C317+C319+C318</f>
        <v>41896.400000000001</v>
      </c>
      <c r="D313" s="75">
        <f>D314+D315+D316+D317+D319+D318</f>
        <v>41011.4</v>
      </c>
      <c r="E313" s="77">
        <f>D313/C313*100</f>
        <v>97.88764667131305</v>
      </c>
      <c r="F313" s="77">
        <f t="shared" si="76"/>
        <v>52.995411356214959</v>
      </c>
      <c r="G313" s="41"/>
    </row>
    <row r="314" spans="1:7" s="15" customFormat="1">
      <c r="A314" s="251" t="s">
        <v>57</v>
      </c>
      <c r="B314" s="114">
        <v>17464.599999999999</v>
      </c>
      <c r="C314" s="114">
        <v>13730.1</v>
      </c>
      <c r="D314" s="114">
        <v>13202.5</v>
      </c>
      <c r="E314" s="114">
        <f>D314/C314*100</f>
        <v>96.15734772507119</v>
      </c>
      <c r="F314" s="114">
        <f t="shared" si="76"/>
        <v>75.595776599521329</v>
      </c>
      <c r="G314" s="115" t="s">
        <v>183</v>
      </c>
    </row>
    <row r="315" spans="1:7" s="15" customFormat="1" ht="30">
      <c r="A315" s="251" t="s">
        <v>58</v>
      </c>
      <c r="B315" s="114">
        <v>14415.2</v>
      </c>
      <c r="C315" s="114">
        <v>10214.700000000001</v>
      </c>
      <c r="D315" s="114">
        <v>9883.7000000000007</v>
      </c>
      <c r="E315" s="114">
        <f>D315/C315*100</f>
        <v>96.759571989387837</v>
      </c>
      <c r="F315" s="114">
        <f t="shared" si="76"/>
        <v>68.564431988456633</v>
      </c>
      <c r="G315" s="115" t="s">
        <v>170</v>
      </c>
    </row>
    <row r="316" spans="1:7" s="15" customFormat="1" ht="30">
      <c r="A316" s="113" t="s">
        <v>26</v>
      </c>
      <c r="B316" s="114">
        <v>12362.4</v>
      </c>
      <c r="C316" s="114">
        <v>5611.6</v>
      </c>
      <c r="D316" s="114">
        <v>5585.2</v>
      </c>
      <c r="E316" s="114">
        <f>D316/C316*100</f>
        <v>99.529545940551699</v>
      </c>
      <c r="F316" s="114">
        <f t="shared" si="76"/>
        <v>45.178929657671652</v>
      </c>
      <c r="G316" s="115"/>
    </row>
    <row r="317" spans="1:7" s="15" customFormat="1" ht="44.25" customHeight="1">
      <c r="A317" s="56" t="s">
        <v>32</v>
      </c>
      <c r="B317" s="44">
        <v>9054.5</v>
      </c>
      <c r="C317" s="82">
        <v>0</v>
      </c>
      <c r="D317" s="82">
        <v>0</v>
      </c>
      <c r="E317" s="82">
        <v>0</v>
      </c>
      <c r="F317" s="82">
        <f t="shared" ref="F317:F319" si="77">D317/B317*100</f>
        <v>0</v>
      </c>
      <c r="G317" s="49" t="s">
        <v>160</v>
      </c>
    </row>
    <row r="318" spans="1:7" s="15" customFormat="1" ht="120">
      <c r="A318" s="45" t="s">
        <v>163</v>
      </c>
      <c r="B318" s="44">
        <v>23550</v>
      </c>
      <c r="C318" s="44">
        <v>11800</v>
      </c>
      <c r="D318" s="44">
        <v>11800</v>
      </c>
      <c r="E318" s="44">
        <f>D318/C318*100</f>
        <v>100</v>
      </c>
      <c r="F318" s="44">
        <f>D318/B318*100</f>
        <v>50.106157112526539</v>
      </c>
      <c r="G318" s="49" t="s">
        <v>172</v>
      </c>
    </row>
    <row r="319" spans="1:7" s="15" customFormat="1" ht="105">
      <c r="A319" s="45" t="s">
        <v>161</v>
      </c>
      <c r="B319" s="44">
        <v>540</v>
      </c>
      <c r="C319" s="44">
        <v>540</v>
      </c>
      <c r="D319" s="44">
        <v>540</v>
      </c>
      <c r="E319" s="44">
        <f t="shared" ref="E319" si="78">D319/C319*100</f>
        <v>100</v>
      </c>
      <c r="F319" s="44">
        <f t="shared" si="77"/>
        <v>100</v>
      </c>
      <c r="G319" s="72" t="s">
        <v>162</v>
      </c>
    </row>
    <row r="320" spans="1:7" s="57" customFormat="1" ht="63" customHeight="1">
      <c r="A320" s="293" t="s">
        <v>184</v>
      </c>
      <c r="B320" s="293"/>
      <c r="C320" s="293"/>
      <c r="D320" s="293"/>
      <c r="E320" s="293"/>
      <c r="F320" s="293"/>
      <c r="G320" s="293"/>
    </row>
    <row r="321" spans="1:7" s="57" customFormat="1" ht="11.25" customHeight="1">
      <c r="A321" s="58"/>
      <c r="B321" s="58"/>
      <c r="C321" s="58"/>
      <c r="D321" s="58"/>
      <c r="E321" s="59"/>
      <c r="F321" s="60"/>
      <c r="G321" s="61"/>
    </row>
    <row r="322" spans="1:7" s="52" customFormat="1" ht="26.45" customHeight="1">
      <c r="A322" s="62" t="s">
        <v>175</v>
      </c>
      <c r="B322" s="62"/>
      <c r="C322" s="62"/>
      <c r="D322" s="63"/>
      <c r="E322" s="53"/>
      <c r="F322" s="54"/>
      <c r="G322" s="55"/>
    </row>
    <row r="323" spans="1:7" s="52" customFormat="1">
      <c r="A323" s="64"/>
      <c r="B323" s="64"/>
      <c r="C323" s="64"/>
      <c r="D323" s="65"/>
      <c r="E323" s="53"/>
      <c r="F323" s="54"/>
      <c r="G323" s="55"/>
    </row>
    <row r="324" spans="1:7" s="68" customFormat="1" ht="15" customHeight="1">
      <c r="A324" s="292" t="s">
        <v>45</v>
      </c>
      <c r="B324" s="292"/>
      <c r="C324" s="292"/>
      <c r="D324" s="292"/>
      <c r="E324" s="66"/>
      <c r="F324" s="67"/>
      <c r="G324" s="80"/>
    </row>
    <row r="325" spans="1:7" s="31" customFormat="1" ht="12.6" customHeight="1">
      <c r="A325" s="32"/>
      <c r="B325" s="33"/>
      <c r="C325" s="33"/>
      <c r="D325" s="33"/>
      <c r="E325" s="30"/>
      <c r="F325" s="28"/>
      <c r="G325" s="81"/>
    </row>
    <row r="326" spans="1:7" s="31" customFormat="1" ht="13.15" customHeight="1">
      <c r="A326" s="34"/>
      <c r="B326" s="35"/>
      <c r="C326" s="35"/>
      <c r="D326" s="35"/>
      <c r="E326" s="30"/>
      <c r="F326" s="28"/>
      <c r="G326" s="81"/>
    </row>
    <row r="327" spans="1:7" ht="0.6" customHeight="1">
      <c r="A327" s="22"/>
      <c r="B327" s="6"/>
      <c r="C327" s="6"/>
    </row>
    <row r="329" spans="1:7">
      <c r="A329" s="24"/>
      <c r="B329" s="25"/>
      <c r="C329" s="25"/>
      <c r="D329" s="25"/>
    </row>
    <row r="330" spans="1:7">
      <c r="A330" s="24"/>
      <c r="B330" s="25"/>
      <c r="C330" s="25"/>
      <c r="D330" s="25"/>
    </row>
    <row r="331" spans="1:7">
      <c r="A331" s="24"/>
      <c r="B331" s="25"/>
      <c r="C331" s="25"/>
      <c r="D331" s="25"/>
    </row>
    <row r="332" spans="1:7">
      <c r="A332" s="24"/>
      <c r="B332" s="26"/>
      <c r="C332" s="26"/>
      <c r="D332" s="26"/>
    </row>
    <row r="333" spans="1:7">
      <c r="A333" s="24"/>
      <c r="B333" s="1"/>
      <c r="C333" s="1"/>
      <c r="D333" s="27"/>
    </row>
    <row r="334" spans="1:7">
      <c r="A334" s="24"/>
      <c r="B334" s="26"/>
      <c r="C334" s="26"/>
      <c r="D334" s="26"/>
    </row>
    <row r="335" spans="1:7">
      <c r="A335" s="24"/>
      <c r="B335" s="26"/>
      <c r="C335" s="26"/>
      <c r="D335" s="26"/>
    </row>
    <row r="336" spans="1:7">
      <c r="B336" s="26"/>
      <c r="C336" s="26"/>
      <c r="D336" s="26"/>
    </row>
    <row r="337" spans="1:4">
      <c r="A337" s="24"/>
      <c r="B337" s="26"/>
      <c r="C337" s="26"/>
      <c r="D337" s="26"/>
    </row>
    <row r="338" spans="1:4">
      <c r="B338" s="1"/>
      <c r="C338" s="1"/>
      <c r="D338" s="27"/>
    </row>
    <row r="339" spans="1:4">
      <c r="B339" s="26"/>
      <c r="C339" s="26"/>
      <c r="D339" s="26"/>
    </row>
    <row r="340" spans="1:4">
      <c r="B340" s="26"/>
      <c r="C340" s="26"/>
      <c r="D340" s="26"/>
    </row>
    <row r="341" spans="1:4">
      <c r="B341" s="25"/>
      <c r="C341" s="25"/>
      <c r="D341" s="25"/>
    </row>
    <row r="342" spans="1:4">
      <c r="B342" s="26"/>
      <c r="C342" s="26"/>
      <c r="D342" s="26"/>
    </row>
    <row r="343" spans="1:4">
      <c r="B343" s="26"/>
      <c r="C343" s="26"/>
      <c r="D343" s="26"/>
    </row>
    <row r="344" spans="1:4">
      <c r="B344" s="26"/>
      <c r="C344" s="26"/>
      <c r="D344" s="26"/>
    </row>
    <row r="345" spans="1:4">
      <c r="B345" s="26"/>
      <c r="C345" s="26"/>
      <c r="D345" s="26"/>
    </row>
    <row r="346" spans="1:4">
      <c r="B346" s="26"/>
      <c r="C346" s="26"/>
      <c r="D346" s="26"/>
    </row>
    <row r="347" spans="1:4">
      <c r="B347" s="25"/>
      <c r="C347" s="25"/>
      <c r="D347" s="25"/>
    </row>
    <row r="348" spans="1:4">
      <c r="B348" s="25"/>
      <c r="C348" s="25"/>
      <c r="D348" s="25"/>
    </row>
    <row r="349" spans="1:4">
      <c r="B349" s="26"/>
      <c r="C349" s="26"/>
      <c r="D349" s="26"/>
    </row>
    <row r="350" spans="1:4">
      <c r="B350" s="26"/>
      <c r="C350" s="26"/>
      <c r="D350" s="26"/>
    </row>
    <row r="351" spans="1:4">
      <c r="B351" s="26"/>
      <c r="C351" s="26"/>
      <c r="D351" s="26"/>
    </row>
    <row r="352" spans="1:4">
      <c r="B352" s="26"/>
      <c r="C352" s="26"/>
      <c r="D352" s="26"/>
    </row>
    <row r="353" spans="2:4">
      <c r="B353" s="26"/>
      <c r="C353" s="26"/>
      <c r="D353" s="26"/>
    </row>
    <row r="354" spans="2:4">
      <c r="B354" s="26"/>
      <c r="C354" s="26"/>
      <c r="D354" s="26"/>
    </row>
    <row r="355" spans="2:4">
      <c r="B355" s="26"/>
      <c r="C355" s="26"/>
      <c r="D355" s="26"/>
    </row>
    <row r="356" spans="2:4">
      <c r="B356" s="26"/>
      <c r="C356" s="26"/>
      <c r="D356" s="26"/>
    </row>
    <row r="357" spans="2:4">
      <c r="B357" s="26"/>
      <c r="C357" s="26"/>
      <c r="D357" s="26"/>
    </row>
    <row r="358" spans="2:4">
      <c r="B358" s="25"/>
      <c r="C358" s="25"/>
      <c r="D358" s="25"/>
    </row>
    <row r="359" spans="2:4">
      <c r="B359" s="26"/>
    </row>
  </sheetData>
  <mergeCells count="77">
    <mergeCell ref="A11:G11"/>
    <mergeCell ref="A115:G115"/>
    <mergeCell ref="A116:G116"/>
    <mergeCell ref="A117:G117"/>
    <mergeCell ref="A12:D12"/>
    <mergeCell ref="A78:G78"/>
    <mergeCell ref="A79:G79"/>
    <mergeCell ref="A80:G80"/>
    <mergeCell ref="A81:G81"/>
    <mergeCell ref="A103:G103"/>
    <mergeCell ref="A104:G104"/>
    <mergeCell ref="A34:F34"/>
    <mergeCell ref="A66:F66"/>
    <mergeCell ref="A144:G144"/>
    <mergeCell ref="A145:G145"/>
    <mergeCell ref="A166:G166"/>
    <mergeCell ref="A256:G256"/>
    <mergeCell ref="A105:G105"/>
    <mergeCell ref="A106:G106"/>
    <mergeCell ref="A201:G201"/>
    <mergeCell ref="A118:G118"/>
    <mergeCell ref="A131:G131"/>
    <mergeCell ref="A142:G142"/>
    <mergeCell ref="A143:G143"/>
    <mergeCell ref="A132:G132"/>
    <mergeCell ref="A133:G133"/>
    <mergeCell ref="A134:G134"/>
    <mergeCell ref="A189:G189"/>
    <mergeCell ref="A190:G190"/>
    <mergeCell ref="A202:G202"/>
    <mergeCell ref="A203:G203"/>
    <mergeCell ref="A267:G267"/>
    <mergeCell ref="A265:G265"/>
    <mergeCell ref="A309:G309"/>
    <mergeCell ref="A254:G254"/>
    <mergeCell ref="A255:G255"/>
    <mergeCell ref="A280:G280"/>
    <mergeCell ref="A257:G257"/>
    <mergeCell ref="A268:G268"/>
    <mergeCell ref="A277:G277"/>
    <mergeCell ref="A278:G278"/>
    <mergeCell ref="A266:G266"/>
    <mergeCell ref="A291:G291"/>
    <mergeCell ref="A292:G292"/>
    <mergeCell ref="A293:G293"/>
    <mergeCell ref="A324:D324"/>
    <mergeCell ref="A211:G211"/>
    <mergeCell ref="A212:G212"/>
    <mergeCell ref="A213:G213"/>
    <mergeCell ref="A214:G214"/>
    <mergeCell ref="A229:G229"/>
    <mergeCell ref="A230:G230"/>
    <mergeCell ref="A231:G231"/>
    <mergeCell ref="A232:G232"/>
    <mergeCell ref="A241:G241"/>
    <mergeCell ref="A242:G242"/>
    <mergeCell ref="A243:G243"/>
    <mergeCell ref="A244:G244"/>
    <mergeCell ref="A320:G320"/>
    <mergeCell ref="A294:G294"/>
    <mergeCell ref="A308:G308"/>
    <mergeCell ref="A191:G191"/>
    <mergeCell ref="A192:G192"/>
    <mergeCell ref="A159:G159"/>
    <mergeCell ref="A1:G1"/>
    <mergeCell ref="A279:G279"/>
    <mergeCell ref="A179:G179"/>
    <mergeCell ref="A200:G200"/>
    <mergeCell ref="A156:G156"/>
    <mergeCell ref="A157:G157"/>
    <mergeCell ref="A158:G158"/>
    <mergeCell ref="A177:G177"/>
    <mergeCell ref="A178:G178"/>
    <mergeCell ref="A167:G167"/>
    <mergeCell ref="A168:G168"/>
    <mergeCell ref="A169:G169"/>
    <mergeCell ref="A176:G176"/>
  </mergeCells>
  <pageMargins left="0.39370078740157483" right="0.39370078740157483" top="0.39370078740157483" bottom="0.39370078740157483" header="0.31496062992125984" footer="0.19685039370078741"/>
  <pageSetup paperSize="9" scale="76" firstPageNumber="389" fitToHeight="3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пояснительная</vt:lpstr>
      <vt:lpstr>пояснительная!Область_печати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2025-11-06T07:27:47Z</dcterms:modified>
</cp:coreProperties>
</file>