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2980" windowHeight="11910"/>
  </bookViews>
  <sheets>
    <sheet name="сведение за 2023-2027 гг." sheetId="6" r:id="rId1"/>
  </sheets>
  <definedNames>
    <definedName name="_xlnm.Print_Titles" localSheetId="0">'сведение за 2023-2027 гг.'!$4:$6</definedName>
  </definedNames>
  <calcPr calcId="125725"/>
</workbook>
</file>

<file path=xl/calcChain.xml><?xml version="1.0" encoding="utf-8"?>
<calcChain xmlns="http://schemas.openxmlformats.org/spreadsheetml/2006/main">
  <c r="K7" i="6"/>
  <c r="F7"/>
  <c r="E21"/>
  <c r="E38"/>
  <c r="E30"/>
  <c r="E61"/>
  <c r="D7"/>
  <c r="D54"/>
  <c r="L10" l="1"/>
  <c r="L11"/>
  <c r="L12"/>
  <c r="L13"/>
  <c r="L14"/>
  <c r="L15"/>
  <c r="L17"/>
  <c r="L18"/>
  <c r="L19"/>
  <c r="L20"/>
  <c r="L22"/>
  <c r="L23"/>
  <c r="L24"/>
  <c r="L25"/>
  <c r="L27"/>
  <c r="L28"/>
  <c r="L30"/>
  <c r="L31"/>
  <c r="L32"/>
  <c r="L33"/>
  <c r="L35"/>
  <c r="L37"/>
  <c r="L38"/>
  <c r="L39"/>
  <c r="L41"/>
  <c r="L42"/>
  <c r="L44"/>
  <c r="L45"/>
  <c r="L47"/>
  <c r="L48"/>
  <c r="L50"/>
  <c r="L51"/>
  <c r="L52"/>
  <c r="L53"/>
  <c r="L56"/>
  <c r="L57"/>
  <c r="L59"/>
  <c r="L9"/>
  <c r="K10"/>
  <c r="K11"/>
  <c r="K12"/>
  <c r="K13"/>
  <c r="K14"/>
  <c r="K15"/>
  <c r="K17"/>
  <c r="K18"/>
  <c r="K19"/>
  <c r="K20"/>
  <c r="K22"/>
  <c r="K23"/>
  <c r="K24"/>
  <c r="K25"/>
  <c r="K26"/>
  <c r="K27"/>
  <c r="K28"/>
  <c r="K30"/>
  <c r="K31"/>
  <c r="K32"/>
  <c r="K33"/>
  <c r="K35"/>
  <c r="K37"/>
  <c r="K38"/>
  <c r="K39"/>
  <c r="K40"/>
  <c r="K41"/>
  <c r="K42"/>
  <c r="K44"/>
  <c r="K45"/>
  <c r="K47"/>
  <c r="K48"/>
  <c r="K50"/>
  <c r="K51"/>
  <c r="K52"/>
  <c r="K53"/>
  <c r="K55"/>
  <c r="K56"/>
  <c r="K57"/>
  <c r="K59"/>
  <c r="K61"/>
  <c r="K9"/>
  <c r="J10"/>
  <c r="J11"/>
  <c r="J12"/>
  <c r="J13"/>
  <c r="J15"/>
  <c r="J17"/>
  <c r="J18"/>
  <c r="J20"/>
  <c r="J22"/>
  <c r="J23"/>
  <c r="J24"/>
  <c r="J25"/>
  <c r="J26"/>
  <c r="J27"/>
  <c r="J28"/>
  <c r="J30"/>
  <c r="J31"/>
  <c r="J32"/>
  <c r="J33"/>
  <c r="J35"/>
  <c r="J37"/>
  <c r="J38"/>
  <c r="J39"/>
  <c r="J41"/>
  <c r="J42"/>
  <c r="J44"/>
  <c r="J45"/>
  <c r="J47"/>
  <c r="J48"/>
  <c r="J50"/>
  <c r="J52"/>
  <c r="J53"/>
  <c r="J55"/>
  <c r="J56"/>
  <c r="J59"/>
  <c r="J9"/>
  <c r="I10"/>
  <c r="I11"/>
  <c r="I12"/>
  <c r="I13"/>
  <c r="I14"/>
  <c r="I15"/>
  <c r="I17"/>
  <c r="I18"/>
  <c r="I19"/>
  <c r="I20"/>
  <c r="I22"/>
  <c r="I23"/>
  <c r="I24"/>
  <c r="I25"/>
  <c r="I26"/>
  <c r="I27"/>
  <c r="I28"/>
  <c r="I30"/>
  <c r="I31"/>
  <c r="I32"/>
  <c r="I33"/>
  <c r="I35"/>
  <c r="I37"/>
  <c r="I38"/>
  <c r="I39"/>
  <c r="I40"/>
  <c r="I41"/>
  <c r="I42"/>
  <c r="I44"/>
  <c r="I45"/>
  <c r="I47"/>
  <c r="I48"/>
  <c r="I50"/>
  <c r="I51"/>
  <c r="I52"/>
  <c r="I53"/>
  <c r="I55"/>
  <c r="I56"/>
  <c r="I57"/>
  <c r="I59"/>
  <c r="I61"/>
  <c r="I9"/>
  <c r="G54"/>
  <c r="H54"/>
  <c r="G21"/>
  <c r="H21"/>
  <c r="G8" l="1"/>
  <c r="H8"/>
  <c r="F54"/>
  <c r="E54"/>
  <c r="E8"/>
  <c r="D46"/>
  <c r="K54" l="1"/>
  <c r="L54"/>
  <c r="F21"/>
  <c r="E46"/>
  <c r="F60"/>
  <c r="G60"/>
  <c r="H60"/>
  <c r="E60"/>
  <c r="D21"/>
  <c r="E58"/>
  <c r="F58"/>
  <c r="G58"/>
  <c r="H58"/>
  <c r="E49"/>
  <c r="F49"/>
  <c r="G49"/>
  <c r="H49"/>
  <c r="F46"/>
  <c r="G46"/>
  <c r="H46"/>
  <c r="E43"/>
  <c r="F43"/>
  <c r="G43"/>
  <c r="H43"/>
  <c r="E36"/>
  <c r="F36"/>
  <c r="G36"/>
  <c r="H36"/>
  <c r="E34"/>
  <c r="F34"/>
  <c r="G34"/>
  <c r="H34"/>
  <c r="E29"/>
  <c r="F29"/>
  <c r="G29"/>
  <c r="H29"/>
  <c r="E16"/>
  <c r="F16"/>
  <c r="G16"/>
  <c r="H16"/>
  <c r="F8"/>
  <c r="D58"/>
  <c r="J54"/>
  <c r="D49"/>
  <c r="D43"/>
  <c r="D36"/>
  <c r="D34"/>
  <c r="D29"/>
  <c r="D16"/>
  <c r="D8"/>
  <c r="H7" l="1"/>
  <c r="G7"/>
  <c r="L8"/>
  <c r="E7"/>
  <c r="L34"/>
  <c r="K34"/>
  <c r="I34"/>
  <c r="J34"/>
  <c r="L36"/>
  <c r="K36"/>
  <c r="I36"/>
  <c r="J36"/>
  <c r="L43"/>
  <c r="K43"/>
  <c r="J43"/>
  <c r="I43"/>
  <c r="K46"/>
  <c r="J46"/>
  <c r="I46"/>
  <c r="L46"/>
  <c r="K60"/>
  <c r="I60"/>
  <c r="L21"/>
  <c r="J21"/>
  <c r="K21"/>
  <c r="I21"/>
  <c r="I54"/>
  <c r="J29"/>
  <c r="L29"/>
  <c r="K29"/>
  <c r="I29"/>
  <c r="K16"/>
  <c r="J16"/>
  <c r="I16"/>
  <c r="L16"/>
  <c r="L49"/>
  <c r="K49"/>
  <c r="J49"/>
  <c r="I49"/>
  <c r="K58"/>
  <c r="I58"/>
  <c r="L58"/>
  <c r="J58"/>
  <c r="J8"/>
  <c r="I8"/>
  <c r="L7" l="1"/>
  <c r="J7"/>
  <c r="I7"/>
  <c r="K8"/>
</calcChain>
</file>

<file path=xl/sharedStrings.xml><?xml version="1.0" encoding="utf-8"?>
<sst xmlns="http://schemas.openxmlformats.org/spreadsheetml/2006/main" count="72" uniqueCount="72">
  <si>
    <t>Наименование</t>
  </si>
  <si>
    <t xml:space="preserve">Проект бюджета </t>
  </si>
  <si>
    <t>(тыс.рублей)</t>
  </si>
  <si>
    <t>Рз</t>
  </si>
  <si>
    <t>Пр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</si>
  <si>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</si>
  <si>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</si>
  <si>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</si>
  <si>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</si>
  <si>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</si>
  <si>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</si>
  <si>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</si>
  <si>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Другие общегосударственные вопросы</t>
  </si>
  <si>
    <t>НАЦИОНАЛЬНАЯ БЕЗОПАСНОСТЬ И ПРАВООХРАНИТЕЛЬНАЯ ДЕЯТЕЛЬНОСТЬ</t>
  </si>
  <si>
    <t>Органы юстиции</t>
  </si>
  <si>
    <t>Защита населения и территории от чрезвычайных ситуаций природного и техногенного характера, гражданская оборона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</si>
  <si>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</si>
  <si>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</si>
  <si>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Общеэкономические вопросы</t>
  </si>
  <si>
    <t>Сельское хозяйство и рыболовство</t>
  </si>
  <si>
    <t>Транспорт</t>
  </si>
  <si>
    <t>Связь и информатика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</si>
  <si>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</si>
  <si>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</si>
  <si>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</si>
  <si>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</si>
  <si>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</si>
  <si>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</si>
  <si>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</si>
  <si>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</si>
  <si>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</si>
  <si>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</si>
  <si>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</si>
  <si>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</si>
  <si>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</si>
  <si>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</si>
  <si>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</si>
  <si>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</si>
  <si>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</si>
  <si>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</si>
  <si>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</si>
  <si>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</si>
  <si>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</si>
  <si>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</si>
  <si>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</si>
  <si>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</si>
  <si>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</si>
  <si>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</si>
  <si>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СРЕДСТВА МАССОВОЙ ИНФОРМАЦИИ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</si>
  <si>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</si>
  <si>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</si>
  <si>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</si>
  <si>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Дорожное хозяйство</t>
  </si>
  <si>
    <t xml:space="preserve">Физическая культура  </t>
  </si>
  <si>
    <t>РАСХОДЫ -ВСЕГО</t>
  </si>
  <si>
    <t>в том числе дорожный фонд</t>
  </si>
  <si>
    <t>Санитарно-эпидемиологическое благополучие</t>
  </si>
  <si>
    <t>2025 год</t>
  </si>
  <si>
    <t>к.9=к.6-к.4</t>
  </si>
  <si>
    <t>к.10=к.6/к.4</t>
  </si>
  <si>
    <t>к.11=к.6-к.5</t>
  </si>
  <si>
    <t>к.11=к.6/к.5</t>
  </si>
  <si>
    <t>Защита населения и территории от чрезвычайных ситуаций природного и техногенного характера, пожарная безопасность</t>
  </si>
  <si>
    <t>Спорт высших достижений</t>
  </si>
  <si>
    <t>Профессиональная подготовка, переподготовка и повышение квалификации</t>
  </si>
  <si>
    <t xml:space="preserve">Сведения о расходах бюджета городского округа Урай по разделам и подразделам классификации расходов бюджета на 2025 год и на плановый период 2026 и 2027 годов в сравнении с ожидаемым исполнением за 2024 год и отчетом за 2023 год </t>
  </si>
  <si>
    <t>Исполнено за 2023 год</t>
  </si>
  <si>
    <t>Ожидаемое исполнение за 2024 год</t>
  </si>
  <si>
    <t>2026 год</t>
  </si>
  <si>
    <t xml:space="preserve">2027 год </t>
  </si>
  <si>
    <t>Сравнение плана 2025 года от ожидаемого исполнения за 2024 год</t>
  </si>
  <si>
    <t xml:space="preserve">Сравнение плана 2025 года от исполнение за 2023 года </t>
  </si>
</sst>
</file>

<file path=xl/styles.xml><?xml version="1.0" encoding="utf-8"?>
<styleSheet xmlns="http://schemas.openxmlformats.org/spreadsheetml/2006/main">
  <numFmts count="7">
    <numFmt numFmtId="164" formatCode="_-* #,##0.00_р_._-;\-* #,##0.00_р_._-;_-* &quot;-&quot;??_р_._-;_-@_-"/>
    <numFmt numFmtId="165" formatCode="_(* #,##0.0_);_(* \(#,##0.0\);_(* &quot;-&quot;??_);_(@_)"/>
    <numFmt numFmtId="166" formatCode="_-* #,##0.0_р_._-;\-* #,##0.0_р_._-;_-* &quot;-&quot;??_р_._-;_-@_-"/>
    <numFmt numFmtId="167" formatCode="0000"/>
    <numFmt numFmtId="168" formatCode="00"/>
    <numFmt numFmtId="169" formatCode="#,##0.0;[Red]\-#,##0.0;0.0"/>
    <numFmt numFmtId="170" formatCode="&quot;+&quot;\ #,##0.0;&quot;-&quot;\ #,##0.0;&quot;&quot;\ 0.0"/>
  </numFmts>
  <fonts count="2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charset val="204"/>
    </font>
    <font>
      <i/>
      <sz val="12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7" fillId="0" borderId="0"/>
  </cellStyleXfs>
  <cellXfs count="52">
    <xf numFmtId="0" fontId="0" fillId="0" borderId="0" xfId="0"/>
    <xf numFmtId="0" fontId="3" fillId="0" borderId="0" xfId="0" applyFont="1" applyProtection="1">
      <protection locked="0"/>
    </xf>
    <xf numFmtId="166" fontId="3" fillId="0" borderId="0" xfId="2" applyNumberFormat="1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166" fontId="8" fillId="0" borderId="0" xfId="2" applyNumberFormat="1" applyFont="1" applyProtection="1">
      <protection locked="0"/>
    </xf>
    <xf numFmtId="0" fontId="9" fillId="0" borderId="0" xfId="0" applyFont="1" applyAlignment="1" applyProtection="1">
      <alignment vertical="center"/>
      <protection locked="0"/>
    </xf>
    <xf numFmtId="167" fontId="9" fillId="0" borderId="1" xfId="1" applyNumberFormat="1" applyFont="1" applyFill="1" applyBorder="1" applyAlignment="1" applyProtection="1">
      <alignment wrapText="1"/>
      <protection hidden="1"/>
    </xf>
    <xf numFmtId="167" fontId="8" fillId="0" borderId="1" xfId="1" applyNumberFormat="1" applyFont="1" applyFill="1" applyBorder="1" applyAlignment="1" applyProtection="1">
      <alignment wrapText="1"/>
      <protection hidden="1"/>
    </xf>
    <xf numFmtId="166" fontId="3" fillId="0" borderId="0" xfId="2" applyNumberFormat="1" applyFont="1" applyAlignment="1" applyProtection="1">
      <alignment horizontal="center"/>
      <protection locked="0"/>
    </xf>
    <xf numFmtId="168" fontId="9" fillId="0" borderId="1" xfId="1" applyNumberFormat="1" applyFont="1" applyFill="1" applyBorder="1" applyAlignment="1" applyProtection="1">
      <alignment horizontal="center"/>
      <protection hidden="1"/>
    </xf>
    <xf numFmtId="168" fontId="8" fillId="0" borderId="1" xfId="1" applyNumberFormat="1" applyFont="1" applyFill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locked="0"/>
    </xf>
    <xf numFmtId="166" fontId="11" fillId="0" borderId="0" xfId="2" applyNumberFormat="1" applyFont="1" applyFill="1" applyProtection="1">
      <protection locked="0"/>
    </xf>
    <xf numFmtId="0" fontId="11" fillId="0" borderId="0" xfId="0" applyFont="1" applyProtection="1">
      <protection locked="0"/>
    </xf>
    <xf numFmtId="166" fontId="10" fillId="0" borderId="0" xfId="2" applyNumberFormat="1" applyFont="1" applyFill="1" applyAlignment="1" applyProtection="1">
      <alignment horizontal="right"/>
      <protection locked="0"/>
    </xf>
    <xf numFmtId="0" fontId="14" fillId="0" borderId="7" xfId="0" applyFont="1" applyBorder="1" applyAlignment="1" applyProtection="1">
      <alignment horizontal="center" vertical="center"/>
      <protection locked="0"/>
    </xf>
    <xf numFmtId="0" fontId="14" fillId="0" borderId="6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center" vertical="center"/>
      <protection locked="0"/>
    </xf>
    <xf numFmtId="167" fontId="8" fillId="0" borderId="8" xfId="1" applyNumberFormat="1" applyFont="1" applyFill="1" applyBorder="1" applyAlignment="1" applyProtection="1">
      <alignment wrapText="1"/>
      <protection hidden="1"/>
    </xf>
    <xf numFmtId="0" fontId="7" fillId="0" borderId="0" xfId="0" applyFont="1" applyAlignment="1" applyProtection="1">
      <alignment horizont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69" fontId="9" fillId="0" borderId="1" xfId="0" applyNumberFormat="1" applyFont="1" applyFill="1" applyBorder="1" applyAlignment="1" applyProtection="1">
      <alignment horizontal="right"/>
      <protection hidden="1"/>
    </xf>
    <xf numFmtId="170" fontId="12" fillId="0" borderId="1" xfId="1" applyNumberFormat="1" applyFont="1" applyFill="1" applyBorder="1" applyAlignment="1" applyProtection="1">
      <alignment horizontal="right"/>
      <protection hidden="1"/>
    </xf>
    <xf numFmtId="169" fontId="8" fillId="0" borderId="1" xfId="0" applyNumberFormat="1" applyFont="1" applyFill="1" applyBorder="1" applyAlignment="1" applyProtection="1">
      <alignment horizontal="right"/>
      <protection hidden="1"/>
    </xf>
    <xf numFmtId="169" fontId="10" fillId="0" borderId="1" xfId="1" applyNumberFormat="1" applyFont="1" applyFill="1" applyBorder="1" applyAlignment="1" applyProtection="1">
      <alignment horizontal="right"/>
      <protection hidden="1"/>
    </xf>
    <xf numFmtId="170" fontId="16" fillId="0" borderId="1" xfId="0" applyNumberFormat="1" applyFont="1" applyFill="1" applyBorder="1" applyAlignment="1" applyProtection="1">
      <alignment horizontal="right"/>
      <protection locked="0"/>
    </xf>
    <xf numFmtId="170" fontId="6" fillId="0" borderId="1" xfId="0" applyNumberFormat="1" applyFont="1" applyFill="1" applyBorder="1" applyAlignment="1" applyProtection="1">
      <alignment horizontal="right"/>
      <protection locked="0"/>
    </xf>
    <xf numFmtId="0" fontId="18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0" fontId="19" fillId="3" borderId="2" xfId="0" applyFont="1" applyFill="1" applyBorder="1" applyAlignment="1" applyProtection="1">
      <protection locked="0"/>
    </xf>
    <xf numFmtId="0" fontId="19" fillId="3" borderId="2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165" fontId="20" fillId="3" borderId="1" xfId="2" applyNumberFormat="1" applyFont="1" applyFill="1" applyBorder="1" applyAlignment="1" applyProtection="1">
      <alignment horizontal="right"/>
      <protection locked="0"/>
    </xf>
    <xf numFmtId="170" fontId="20" fillId="3" borderId="1" xfId="2" applyNumberFormat="1" applyFont="1" applyFill="1" applyBorder="1" applyAlignment="1" applyProtection="1">
      <alignment horizontal="right"/>
      <protection locked="0"/>
    </xf>
    <xf numFmtId="170" fontId="19" fillId="3" borderId="1" xfId="0" applyNumberFormat="1" applyFont="1" applyFill="1" applyBorder="1" applyAlignment="1" applyProtection="1">
      <alignment horizontal="right"/>
      <protection locked="0"/>
    </xf>
    <xf numFmtId="0" fontId="19" fillId="0" borderId="0" xfId="0" applyFont="1" applyFill="1" applyAlignment="1" applyProtection="1">
      <alignment vertical="center"/>
      <protection locked="0"/>
    </xf>
    <xf numFmtId="170" fontId="19" fillId="3" borderId="1" xfId="0" applyNumberFormat="1" applyFont="1" applyFill="1" applyBorder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center" wrapText="1"/>
      <protection locked="0"/>
    </xf>
    <xf numFmtId="2" fontId="8" fillId="0" borderId="1" xfId="0" applyNumberFormat="1" applyFont="1" applyBorder="1" applyAlignment="1">
      <alignment horizontal="center" vertical="center" wrapText="1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165" fontId="10" fillId="2" borderId="5" xfId="2" applyNumberFormat="1" applyFont="1" applyFill="1" applyBorder="1" applyAlignment="1">
      <alignment horizontal="center" vertical="center" wrapText="1"/>
    </xf>
    <xf numFmtId="165" fontId="10" fillId="2" borderId="6" xfId="2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66" fontId="10" fillId="0" borderId="2" xfId="2" applyNumberFormat="1" applyFont="1" applyFill="1" applyBorder="1" applyAlignment="1" applyProtection="1">
      <alignment horizontal="center" vertical="center"/>
      <protection locked="0"/>
    </xf>
    <xf numFmtId="166" fontId="10" fillId="0" borderId="4" xfId="2" applyNumberFormat="1" applyFont="1" applyFill="1" applyBorder="1" applyAlignment="1" applyProtection="1">
      <alignment horizontal="center" vertical="center"/>
      <protection locked="0"/>
    </xf>
    <xf numFmtId="166" fontId="10" fillId="0" borderId="3" xfId="2" applyNumberFormat="1" applyFont="1" applyFill="1" applyBorder="1" applyAlignment="1" applyProtection="1">
      <alignment horizontal="center" vertical="center"/>
      <protection locked="0"/>
    </xf>
  </cellXfs>
  <cellStyles count="4">
    <cellStyle name="Обычный" xfId="0" builtinId="0"/>
    <cellStyle name="Обычный 2" xfId="1"/>
    <cellStyle name="Обычный 3" xfId="3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tabSelected="1" workbookViewId="0">
      <selection activeCell="H10" sqref="H10"/>
    </sheetView>
  </sheetViews>
  <sheetFormatPr defaultColWidth="9.140625" defaultRowHeight="12.75"/>
  <cols>
    <col min="1" max="1" width="58.7109375" style="1" customWidth="1"/>
    <col min="2" max="2" width="7.28515625" style="14" customWidth="1"/>
    <col min="3" max="3" width="7.140625" style="14" customWidth="1"/>
    <col min="4" max="4" width="15" style="16" customWidth="1"/>
    <col min="5" max="5" width="15.42578125" style="16" customWidth="1"/>
    <col min="6" max="6" width="15.28515625" style="16" customWidth="1"/>
    <col min="7" max="7" width="14.7109375" style="16" customWidth="1"/>
    <col min="8" max="8" width="14.85546875" style="16" customWidth="1"/>
    <col min="9" max="9" width="17.140625" style="1" customWidth="1"/>
    <col min="10" max="10" width="13.85546875" style="1" customWidth="1"/>
    <col min="11" max="11" width="14.140625" style="1" customWidth="1"/>
    <col min="12" max="12" width="13.7109375" style="1" customWidth="1"/>
    <col min="13" max="13" width="9.140625" style="1" customWidth="1"/>
    <col min="14" max="16384" width="9.140625" style="1"/>
  </cols>
  <sheetData>
    <row r="1" spans="1:12" ht="60" customHeight="1">
      <c r="A1" s="41" t="s">
        <v>65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2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s="2" customFormat="1" ht="15.75">
      <c r="B3" s="11"/>
      <c r="C3" s="11"/>
      <c r="D3" s="15"/>
      <c r="E3" s="15"/>
      <c r="F3" s="15"/>
      <c r="G3" s="15"/>
      <c r="L3" s="17" t="s">
        <v>2</v>
      </c>
    </row>
    <row r="4" spans="1:12" s="7" customFormat="1" ht="47.25" customHeight="1">
      <c r="A4" s="43" t="s">
        <v>0</v>
      </c>
      <c r="B4" s="43" t="s">
        <v>3</v>
      </c>
      <c r="C4" s="45" t="s">
        <v>4</v>
      </c>
      <c r="D4" s="47" t="s">
        <v>66</v>
      </c>
      <c r="E4" s="47" t="s">
        <v>67</v>
      </c>
      <c r="F4" s="49" t="s">
        <v>1</v>
      </c>
      <c r="G4" s="50"/>
      <c r="H4" s="51"/>
      <c r="I4" s="42" t="s">
        <v>71</v>
      </c>
      <c r="J4" s="42"/>
      <c r="K4" s="42" t="s">
        <v>70</v>
      </c>
      <c r="L4" s="42"/>
    </row>
    <row r="5" spans="1:12" s="8" customFormat="1" ht="50.25" customHeight="1">
      <c r="A5" s="44"/>
      <c r="B5" s="44"/>
      <c r="C5" s="46"/>
      <c r="D5" s="48"/>
      <c r="E5" s="48"/>
      <c r="F5" s="31" t="s">
        <v>57</v>
      </c>
      <c r="G5" s="31" t="s">
        <v>68</v>
      </c>
      <c r="H5" s="31" t="s">
        <v>69</v>
      </c>
      <c r="I5" s="32" t="s">
        <v>58</v>
      </c>
      <c r="J5" s="32" t="s">
        <v>59</v>
      </c>
      <c r="K5" s="32" t="s">
        <v>60</v>
      </c>
      <c r="L5" s="32" t="s">
        <v>61</v>
      </c>
    </row>
    <row r="6" spans="1:12" s="3" customFormat="1" ht="15.6" customHeight="1">
      <c r="A6" s="18">
        <v>1</v>
      </c>
      <c r="B6" s="19">
        <v>2</v>
      </c>
      <c r="C6" s="19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1">
        <v>9</v>
      </c>
      <c r="J6" s="21">
        <v>10</v>
      </c>
      <c r="K6" s="21">
        <v>11</v>
      </c>
      <c r="L6" s="24">
        <v>12</v>
      </c>
    </row>
    <row r="7" spans="1:12" s="39" customFormat="1" ht="15" customHeight="1">
      <c r="A7" s="33" t="s">
        <v>54</v>
      </c>
      <c r="B7" s="34"/>
      <c r="C7" s="35"/>
      <c r="D7" s="36">
        <f>D8+D16+D21+D29+D34+D36+D43+D46+D49+D54+D58+D60+0.1</f>
        <v>4917599.5999999996</v>
      </c>
      <c r="E7" s="36">
        <f>E8+E16+E21+E29+E34+E36+E43+E46+E49+E54+E58+E60</f>
        <v>6895789.4000000004</v>
      </c>
      <c r="F7" s="36">
        <f>F8+F16+F21+F29+F34+F36+F43+F46+F49+F54+F58+F60</f>
        <v>4916030.5999999987</v>
      </c>
      <c r="G7" s="36">
        <f t="shared" ref="G7:H7" si="0">G8+G16+G21+G29+G34+G36+G43+G46+G49+G54+G58+G60</f>
        <v>4789394.4999999991</v>
      </c>
      <c r="H7" s="36">
        <f t="shared" si="0"/>
        <v>5333278.4999999991</v>
      </c>
      <c r="I7" s="37">
        <f>F7-D7</f>
        <v>-1569.0000000009313</v>
      </c>
      <c r="J7" s="38">
        <f t="shared" ref="J7:J8" si="1">F7/D7*100</f>
        <v>99.968094189693673</v>
      </c>
      <c r="K7" s="37">
        <f>F8-E8</f>
        <v>43003.499999999942</v>
      </c>
      <c r="L7" s="40">
        <f>F7/E7*100</f>
        <v>71.290323918534966</v>
      </c>
    </row>
    <row r="8" spans="1:12" s="6" customFormat="1" ht="19.899999999999999" customHeight="1">
      <c r="A8" s="9" t="s">
        <v>5</v>
      </c>
      <c r="B8" s="12">
        <v>1</v>
      </c>
      <c r="C8" s="12"/>
      <c r="D8" s="25">
        <f>SUM(D9:D15)</f>
        <v>322588.89999999997</v>
      </c>
      <c r="E8" s="25">
        <f>SUM(E9:E15)</f>
        <v>350891.20000000007</v>
      </c>
      <c r="F8" s="25">
        <f t="shared" ref="F8:H8" si="2">SUM(F9:F15)</f>
        <v>393894.7</v>
      </c>
      <c r="G8" s="25">
        <f t="shared" si="2"/>
        <v>402554.2</v>
      </c>
      <c r="H8" s="25">
        <f t="shared" si="2"/>
        <v>455244.6</v>
      </c>
      <c r="I8" s="26">
        <f t="shared" ref="I8:K8" si="3">SUM(I9:I15)</f>
        <v>71305.8</v>
      </c>
      <c r="J8" s="30">
        <f t="shared" si="1"/>
        <v>122.10423235269413</v>
      </c>
      <c r="K8" s="26">
        <f t="shared" si="3"/>
        <v>43003.499999999971</v>
      </c>
      <c r="L8" s="30">
        <f>F8/E8*100</f>
        <v>112.25550826011023</v>
      </c>
    </row>
    <row r="9" spans="1:12" s="6" customFormat="1" ht="47.25">
      <c r="A9" s="10" t="s">
        <v>6</v>
      </c>
      <c r="B9" s="13">
        <v>1</v>
      </c>
      <c r="C9" s="13">
        <v>2</v>
      </c>
      <c r="D9" s="27">
        <v>34822.800000000003</v>
      </c>
      <c r="E9" s="28">
        <v>34982.400000000001</v>
      </c>
      <c r="F9" s="28">
        <v>31636.3</v>
      </c>
      <c r="G9" s="28">
        <v>28930</v>
      </c>
      <c r="H9" s="28">
        <v>29225.7</v>
      </c>
      <c r="I9" s="29">
        <f>F9-D9</f>
        <v>-3186.5000000000036</v>
      </c>
      <c r="J9" s="29">
        <f>F9/D9*100</f>
        <v>90.849386034437202</v>
      </c>
      <c r="K9" s="29">
        <f>F9-E9</f>
        <v>-3346.1000000000022</v>
      </c>
      <c r="L9" s="29">
        <f>F9/E9*100</f>
        <v>90.434904409074264</v>
      </c>
    </row>
    <row r="10" spans="1:12" s="6" customFormat="1" ht="47.25">
      <c r="A10" s="10" t="s">
        <v>7</v>
      </c>
      <c r="B10" s="13">
        <v>1</v>
      </c>
      <c r="C10" s="13">
        <v>3</v>
      </c>
      <c r="D10" s="27">
        <v>13339.9</v>
      </c>
      <c r="E10" s="28">
        <v>15992</v>
      </c>
      <c r="F10" s="28">
        <v>17019.599999999999</v>
      </c>
      <c r="G10" s="28">
        <v>15441.7</v>
      </c>
      <c r="H10" s="28">
        <v>15365.4</v>
      </c>
      <c r="I10" s="29">
        <f t="shared" ref="I10:I61" si="4">F10-D10</f>
        <v>3679.6999999999989</v>
      </c>
      <c r="J10" s="29">
        <f t="shared" ref="J10:J59" si="5">F10/D10*100</f>
        <v>127.58416479883657</v>
      </c>
      <c r="K10" s="29">
        <f t="shared" ref="K10:K61" si="6">F10-E10</f>
        <v>1027.5999999999985</v>
      </c>
      <c r="L10" s="29">
        <f t="shared" ref="L10:L61" si="7">F10/E10*100</f>
        <v>106.42571285642821</v>
      </c>
    </row>
    <row r="11" spans="1:12" s="4" customFormat="1" ht="63">
      <c r="A11" s="10" t="s">
        <v>8</v>
      </c>
      <c r="B11" s="13">
        <v>1</v>
      </c>
      <c r="C11" s="13">
        <v>4</v>
      </c>
      <c r="D11" s="27">
        <v>217060.3</v>
      </c>
      <c r="E11" s="28">
        <v>231182.2</v>
      </c>
      <c r="F11" s="28">
        <v>255871.9</v>
      </c>
      <c r="G11" s="28">
        <v>226691</v>
      </c>
      <c r="H11" s="28">
        <v>225272.3</v>
      </c>
      <c r="I11" s="29">
        <f t="shared" si="4"/>
        <v>38811.600000000006</v>
      </c>
      <c r="J11" s="29">
        <f t="shared" si="5"/>
        <v>117.88056130024698</v>
      </c>
      <c r="K11" s="29">
        <f t="shared" si="6"/>
        <v>24689.699999999983</v>
      </c>
      <c r="L11" s="29">
        <f t="shared" si="7"/>
        <v>110.6797582166793</v>
      </c>
    </row>
    <row r="12" spans="1:12" s="4" customFormat="1" ht="15.75">
      <c r="A12" s="10" t="s">
        <v>9</v>
      </c>
      <c r="B12" s="13">
        <v>1</v>
      </c>
      <c r="C12" s="13">
        <v>5</v>
      </c>
      <c r="D12" s="27">
        <v>1.8</v>
      </c>
      <c r="E12" s="28">
        <v>4.9000000000000004</v>
      </c>
      <c r="F12" s="28">
        <v>6.7</v>
      </c>
      <c r="G12" s="28">
        <v>61</v>
      </c>
      <c r="H12" s="28">
        <v>11.5</v>
      </c>
      <c r="I12" s="29">
        <f t="shared" si="4"/>
        <v>4.9000000000000004</v>
      </c>
      <c r="J12" s="29">
        <f t="shared" si="5"/>
        <v>372.22222222222223</v>
      </c>
      <c r="K12" s="29">
        <f t="shared" si="6"/>
        <v>1.7999999999999998</v>
      </c>
      <c r="L12" s="29">
        <f t="shared" si="7"/>
        <v>136.73469387755102</v>
      </c>
    </row>
    <row r="13" spans="1:12" s="4" customFormat="1" ht="47.25">
      <c r="A13" s="10" t="s">
        <v>10</v>
      </c>
      <c r="B13" s="13">
        <v>1</v>
      </c>
      <c r="C13" s="13">
        <v>6</v>
      </c>
      <c r="D13" s="27">
        <v>42101.5</v>
      </c>
      <c r="E13" s="28">
        <v>46769.4</v>
      </c>
      <c r="F13" s="28">
        <v>50887.199999999997</v>
      </c>
      <c r="G13" s="28">
        <v>44587.199999999997</v>
      </c>
      <c r="H13" s="28">
        <v>44659</v>
      </c>
      <c r="I13" s="29">
        <f t="shared" si="4"/>
        <v>8785.6999999999971</v>
      </c>
      <c r="J13" s="29">
        <f t="shared" si="5"/>
        <v>120.86790256879208</v>
      </c>
      <c r="K13" s="29">
        <f t="shared" si="6"/>
        <v>4117.7999999999956</v>
      </c>
      <c r="L13" s="29">
        <f t="shared" si="7"/>
        <v>108.80447472065067</v>
      </c>
    </row>
    <row r="14" spans="1:12" s="4" customFormat="1" ht="15.75">
      <c r="A14" s="10" t="s">
        <v>11</v>
      </c>
      <c r="B14" s="13">
        <v>1</v>
      </c>
      <c r="C14" s="13">
        <v>11</v>
      </c>
      <c r="D14" s="27">
        <v>0</v>
      </c>
      <c r="E14" s="28">
        <v>7360.1</v>
      </c>
      <c r="F14" s="28">
        <v>7357.4</v>
      </c>
      <c r="G14" s="28">
        <v>5000</v>
      </c>
      <c r="H14" s="28">
        <v>5000</v>
      </c>
      <c r="I14" s="29">
        <f t="shared" si="4"/>
        <v>7357.4</v>
      </c>
      <c r="J14" s="29">
        <v>0</v>
      </c>
      <c r="K14" s="29">
        <f t="shared" si="6"/>
        <v>-2.7000000000007276</v>
      </c>
      <c r="L14" s="29">
        <f t="shared" si="7"/>
        <v>99.963315715819064</v>
      </c>
    </row>
    <row r="15" spans="1:12" s="4" customFormat="1" ht="15.75">
      <c r="A15" s="10" t="s">
        <v>12</v>
      </c>
      <c r="B15" s="13">
        <v>1</v>
      </c>
      <c r="C15" s="13">
        <v>13</v>
      </c>
      <c r="D15" s="27">
        <v>15262.6</v>
      </c>
      <c r="E15" s="28">
        <v>14600.2</v>
      </c>
      <c r="F15" s="28">
        <v>31115.599999999999</v>
      </c>
      <c r="G15" s="28">
        <v>81843.3</v>
      </c>
      <c r="H15" s="28">
        <v>135710.70000000001</v>
      </c>
      <c r="I15" s="29">
        <f t="shared" si="4"/>
        <v>15852.999999999998</v>
      </c>
      <c r="J15" s="29">
        <f t="shared" si="5"/>
        <v>203.86827932331317</v>
      </c>
      <c r="K15" s="29">
        <f t="shared" si="6"/>
        <v>16515.399999999998</v>
      </c>
      <c r="L15" s="29">
        <f t="shared" si="7"/>
        <v>213.1176285256366</v>
      </c>
    </row>
    <row r="16" spans="1:12" s="4" customFormat="1" ht="31.5">
      <c r="A16" s="9" t="s">
        <v>13</v>
      </c>
      <c r="B16" s="12">
        <v>3</v>
      </c>
      <c r="C16" s="13"/>
      <c r="D16" s="25">
        <f>SUM(D17:D20)</f>
        <v>43568.9</v>
      </c>
      <c r="E16" s="25">
        <f t="shared" ref="E16:H16" si="8">SUM(E17:E20)</f>
        <v>44759.6</v>
      </c>
      <c r="F16" s="25">
        <f t="shared" si="8"/>
        <v>38165.300000000003</v>
      </c>
      <c r="G16" s="25">
        <f t="shared" si="8"/>
        <v>37060.100000000006</v>
      </c>
      <c r="H16" s="25">
        <f t="shared" si="8"/>
        <v>37059.100000000006</v>
      </c>
      <c r="I16" s="30">
        <f t="shared" si="4"/>
        <v>-5403.5999999999985</v>
      </c>
      <c r="J16" s="30">
        <f t="shared" si="5"/>
        <v>87.597575334699755</v>
      </c>
      <c r="K16" s="30">
        <f t="shared" si="6"/>
        <v>-6594.2999999999956</v>
      </c>
      <c r="L16" s="30">
        <f t="shared" si="7"/>
        <v>85.267294613892901</v>
      </c>
    </row>
    <row r="17" spans="1:12" s="4" customFormat="1" ht="15.75">
      <c r="A17" s="10" t="s">
        <v>14</v>
      </c>
      <c r="B17" s="13">
        <v>3</v>
      </c>
      <c r="C17" s="13">
        <v>4</v>
      </c>
      <c r="D17" s="27">
        <v>8399.9</v>
      </c>
      <c r="E17" s="28">
        <v>7085.7</v>
      </c>
      <c r="F17" s="28">
        <v>2072.1999999999998</v>
      </c>
      <c r="G17" s="28">
        <v>2284.1999999999998</v>
      </c>
      <c r="H17" s="28">
        <v>2284.1999999999998</v>
      </c>
      <c r="I17" s="29">
        <f t="shared" si="4"/>
        <v>-6327.7</v>
      </c>
      <c r="J17" s="29">
        <f t="shared" si="5"/>
        <v>24.669341301682163</v>
      </c>
      <c r="K17" s="29">
        <f t="shared" si="6"/>
        <v>-5013.5</v>
      </c>
      <c r="L17" s="29">
        <f t="shared" si="7"/>
        <v>29.244817025840774</v>
      </c>
    </row>
    <row r="18" spans="1:12" s="4" customFormat="1" ht="47.25">
      <c r="A18" s="10" t="s">
        <v>15</v>
      </c>
      <c r="B18" s="13">
        <v>3</v>
      </c>
      <c r="C18" s="13">
        <v>9</v>
      </c>
      <c r="D18" s="27">
        <v>206.6</v>
      </c>
      <c r="E18" s="28">
        <v>55.9</v>
      </c>
      <c r="F18" s="28">
        <v>55.9</v>
      </c>
      <c r="G18" s="28">
        <v>55.9</v>
      </c>
      <c r="H18" s="28">
        <v>55.9</v>
      </c>
      <c r="I18" s="29">
        <f t="shared" si="4"/>
        <v>-150.69999999999999</v>
      </c>
      <c r="J18" s="29">
        <f t="shared" si="5"/>
        <v>27.057115198451115</v>
      </c>
      <c r="K18" s="29">
        <f t="shared" si="6"/>
        <v>0</v>
      </c>
      <c r="L18" s="29">
        <f t="shared" si="7"/>
        <v>100</v>
      </c>
    </row>
    <row r="19" spans="1:12" s="4" customFormat="1" ht="47.25">
      <c r="A19" s="10" t="s">
        <v>62</v>
      </c>
      <c r="B19" s="13">
        <v>3</v>
      </c>
      <c r="C19" s="13">
        <v>10</v>
      </c>
      <c r="D19" s="27">
        <v>29186.9</v>
      </c>
      <c r="E19" s="28">
        <v>31546.799999999999</v>
      </c>
      <c r="F19" s="28">
        <v>32608.7</v>
      </c>
      <c r="G19" s="28">
        <v>31280.7</v>
      </c>
      <c r="H19" s="28">
        <v>31280.7</v>
      </c>
      <c r="I19" s="29">
        <f t="shared" si="4"/>
        <v>3421.7999999999993</v>
      </c>
      <c r="J19" s="29">
        <v>0</v>
      </c>
      <c r="K19" s="29">
        <f t="shared" si="6"/>
        <v>1061.9000000000015</v>
      </c>
      <c r="L19" s="29">
        <f t="shared" si="7"/>
        <v>103.36611003334728</v>
      </c>
    </row>
    <row r="20" spans="1:12" s="4" customFormat="1" ht="31.5">
      <c r="A20" s="10" t="s">
        <v>16</v>
      </c>
      <c r="B20" s="13">
        <v>3</v>
      </c>
      <c r="C20" s="13">
        <v>14</v>
      </c>
      <c r="D20" s="27">
        <v>5775.5</v>
      </c>
      <c r="E20" s="28">
        <v>6071.2</v>
      </c>
      <c r="F20" s="28">
        <v>3428.5</v>
      </c>
      <c r="G20" s="28">
        <v>3439.3</v>
      </c>
      <c r="H20" s="28">
        <v>3438.3</v>
      </c>
      <c r="I20" s="29">
        <f t="shared" si="4"/>
        <v>-2347</v>
      </c>
      <c r="J20" s="29">
        <f t="shared" si="5"/>
        <v>59.36282572937408</v>
      </c>
      <c r="K20" s="29">
        <f t="shared" si="6"/>
        <v>-2642.7</v>
      </c>
      <c r="L20" s="29">
        <f t="shared" si="7"/>
        <v>56.471537752009496</v>
      </c>
    </row>
    <row r="21" spans="1:12" s="4" customFormat="1" ht="15.75">
      <c r="A21" s="9" t="s">
        <v>17</v>
      </c>
      <c r="B21" s="12">
        <v>4</v>
      </c>
      <c r="C21" s="12">
        <v>0</v>
      </c>
      <c r="D21" s="25">
        <f>D22+D23+D24+D25+D27+D28</f>
        <v>448191.70000000007</v>
      </c>
      <c r="E21" s="25">
        <f>E22+E23+E24+E25+E27+E28</f>
        <v>390959.2</v>
      </c>
      <c r="F21" s="25">
        <f>F22+F23+F24+F25+F27+F28</f>
        <v>421078.10000000009</v>
      </c>
      <c r="G21" s="25">
        <f t="shared" ref="G21:H21" si="9">G22+G23+G24+G25+G27+G28</f>
        <v>655251.5</v>
      </c>
      <c r="H21" s="25">
        <f t="shared" si="9"/>
        <v>1055713.1000000001</v>
      </c>
      <c r="I21" s="30">
        <f t="shared" si="4"/>
        <v>-27113.599999999977</v>
      </c>
      <c r="J21" s="30">
        <f t="shared" si="5"/>
        <v>93.950445757920107</v>
      </c>
      <c r="K21" s="30">
        <f t="shared" si="6"/>
        <v>30118.900000000081</v>
      </c>
      <c r="L21" s="30">
        <f t="shared" si="7"/>
        <v>107.7038473579852</v>
      </c>
    </row>
    <row r="22" spans="1:12" s="4" customFormat="1" ht="15.75">
      <c r="A22" s="10" t="s">
        <v>18</v>
      </c>
      <c r="B22" s="13">
        <v>4</v>
      </c>
      <c r="C22" s="13">
        <v>1</v>
      </c>
      <c r="D22" s="27">
        <v>15053.6</v>
      </c>
      <c r="E22" s="28">
        <v>17883.2</v>
      </c>
      <c r="F22" s="28">
        <v>22190.5</v>
      </c>
      <c r="G22" s="28">
        <v>20821.599999999999</v>
      </c>
      <c r="H22" s="28">
        <v>20876.2</v>
      </c>
      <c r="I22" s="29">
        <f t="shared" si="4"/>
        <v>7136.9</v>
      </c>
      <c r="J22" s="29">
        <f t="shared" si="5"/>
        <v>147.40992187915182</v>
      </c>
      <c r="K22" s="29">
        <f t="shared" si="6"/>
        <v>4307.2999999999993</v>
      </c>
      <c r="L22" s="29">
        <f t="shared" si="7"/>
        <v>124.08573409680595</v>
      </c>
    </row>
    <row r="23" spans="1:12" s="4" customFormat="1" ht="15.75">
      <c r="A23" s="10" t="s">
        <v>19</v>
      </c>
      <c r="B23" s="13">
        <v>4</v>
      </c>
      <c r="C23" s="13">
        <v>5</v>
      </c>
      <c r="D23" s="27">
        <v>30880.3</v>
      </c>
      <c r="E23" s="28">
        <v>34223.699999999997</v>
      </c>
      <c r="F23" s="28">
        <v>29084.3</v>
      </c>
      <c r="G23" s="28">
        <v>29040.6</v>
      </c>
      <c r="H23" s="28">
        <v>29040.6</v>
      </c>
      <c r="I23" s="29">
        <f t="shared" si="4"/>
        <v>-1796</v>
      </c>
      <c r="J23" s="29">
        <f t="shared" si="5"/>
        <v>94.18399432647999</v>
      </c>
      <c r="K23" s="29">
        <f t="shared" si="6"/>
        <v>-5139.3999999999978</v>
      </c>
      <c r="L23" s="29">
        <f t="shared" si="7"/>
        <v>84.982921192039441</v>
      </c>
    </row>
    <row r="24" spans="1:12" s="4" customFormat="1" ht="15.75">
      <c r="A24" s="10" t="s">
        <v>20</v>
      </c>
      <c r="B24" s="13">
        <v>4</v>
      </c>
      <c r="C24" s="13">
        <v>8</v>
      </c>
      <c r="D24" s="27">
        <v>19998.7</v>
      </c>
      <c r="E24" s="28">
        <v>26924.1</v>
      </c>
      <c r="F24" s="28">
        <v>37765.800000000003</v>
      </c>
      <c r="G24" s="28">
        <v>38817.300000000003</v>
      </c>
      <c r="H24" s="28">
        <v>39302</v>
      </c>
      <c r="I24" s="29">
        <f t="shared" si="4"/>
        <v>17767.100000000002</v>
      </c>
      <c r="J24" s="29">
        <f t="shared" si="5"/>
        <v>188.84127468285439</v>
      </c>
      <c r="K24" s="29">
        <f t="shared" si="6"/>
        <v>10841.700000000004</v>
      </c>
      <c r="L24" s="29">
        <f t="shared" si="7"/>
        <v>140.26764125820364</v>
      </c>
    </row>
    <row r="25" spans="1:12" s="4" customFormat="1" ht="15.75">
      <c r="A25" s="10" t="s">
        <v>52</v>
      </c>
      <c r="B25" s="13">
        <v>4</v>
      </c>
      <c r="C25" s="13">
        <v>9</v>
      </c>
      <c r="D25" s="27">
        <v>274702.8</v>
      </c>
      <c r="E25" s="28">
        <v>193542.2</v>
      </c>
      <c r="F25" s="28">
        <v>190254.2</v>
      </c>
      <c r="G25" s="28">
        <v>454578.1</v>
      </c>
      <c r="H25" s="28">
        <v>853303.9</v>
      </c>
      <c r="I25" s="29">
        <f t="shared" si="4"/>
        <v>-84448.599999999977</v>
      </c>
      <c r="J25" s="29">
        <f t="shared" si="5"/>
        <v>69.258194674389927</v>
      </c>
      <c r="K25" s="29">
        <f t="shared" si="6"/>
        <v>-3288</v>
      </c>
      <c r="L25" s="29">
        <f t="shared" si="7"/>
        <v>98.301145693290664</v>
      </c>
    </row>
    <row r="26" spans="1:12" s="4" customFormat="1" ht="15.75">
      <c r="A26" s="10" t="s">
        <v>55</v>
      </c>
      <c r="B26" s="13">
        <v>4</v>
      </c>
      <c r="C26" s="13">
        <v>9</v>
      </c>
      <c r="D26" s="27">
        <v>58925.1</v>
      </c>
      <c r="E26" s="28">
        <v>82503.5</v>
      </c>
      <c r="F26" s="28">
        <v>79668.100000000006</v>
      </c>
      <c r="G26" s="28">
        <v>334352.09999999998</v>
      </c>
      <c r="H26" s="28">
        <v>699965.9</v>
      </c>
      <c r="I26" s="29">
        <f t="shared" si="4"/>
        <v>20743.000000000007</v>
      </c>
      <c r="J26" s="29">
        <f t="shared" si="5"/>
        <v>135.20231616068537</v>
      </c>
      <c r="K26" s="29">
        <f t="shared" si="6"/>
        <v>-2835.3999999999942</v>
      </c>
      <c r="L26" s="29">
        <v>0</v>
      </c>
    </row>
    <row r="27" spans="1:12" s="4" customFormat="1" ht="15.75">
      <c r="A27" s="10" t="s">
        <v>21</v>
      </c>
      <c r="B27" s="13">
        <v>4</v>
      </c>
      <c r="C27" s="13">
        <v>10</v>
      </c>
      <c r="D27" s="27">
        <v>6429.7</v>
      </c>
      <c r="E27" s="28">
        <v>8501.5</v>
      </c>
      <c r="F27" s="28">
        <v>4782.3999999999996</v>
      </c>
      <c r="G27" s="28">
        <v>4537</v>
      </c>
      <c r="H27" s="28">
        <v>4882.3999999999996</v>
      </c>
      <c r="I27" s="29">
        <f t="shared" si="4"/>
        <v>-1647.3000000000002</v>
      </c>
      <c r="J27" s="29">
        <f t="shared" si="5"/>
        <v>74.37983109631864</v>
      </c>
      <c r="K27" s="29">
        <f t="shared" si="6"/>
        <v>-3719.1000000000004</v>
      </c>
      <c r="L27" s="29">
        <f t="shared" si="7"/>
        <v>56.253602305475503</v>
      </c>
    </row>
    <row r="28" spans="1:12" s="4" customFormat="1" ht="15.75">
      <c r="A28" s="10" t="s">
        <v>22</v>
      </c>
      <c r="B28" s="13">
        <v>4</v>
      </c>
      <c r="C28" s="13">
        <v>12</v>
      </c>
      <c r="D28" s="27">
        <v>101126.6</v>
      </c>
      <c r="E28" s="28">
        <v>109884.5</v>
      </c>
      <c r="F28" s="28">
        <v>137000.9</v>
      </c>
      <c r="G28" s="28">
        <v>107456.9</v>
      </c>
      <c r="H28" s="28">
        <v>108308</v>
      </c>
      <c r="I28" s="29">
        <f t="shared" si="4"/>
        <v>35874.299999999988</v>
      </c>
      <c r="J28" s="29">
        <f t="shared" si="5"/>
        <v>135.47464267561648</v>
      </c>
      <c r="K28" s="29">
        <f t="shared" si="6"/>
        <v>27116.399999999994</v>
      </c>
      <c r="L28" s="29">
        <f t="shared" si="7"/>
        <v>124.67718377023147</v>
      </c>
    </row>
    <row r="29" spans="1:12" s="5" customFormat="1" ht="15.75">
      <c r="A29" s="9" t="s">
        <v>23</v>
      </c>
      <c r="B29" s="12">
        <v>5</v>
      </c>
      <c r="C29" s="12">
        <v>0</v>
      </c>
      <c r="D29" s="25">
        <f>SUM(D30:D33)</f>
        <v>1130650.3999999999</v>
      </c>
      <c r="E29" s="25">
        <f t="shared" ref="E29:H29" si="10">SUM(E30:E33)</f>
        <v>1032866.9</v>
      </c>
      <c r="F29" s="25">
        <f t="shared" si="10"/>
        <v>820958.39999999991</v>
      </c>
      <c r="G29" s="25">
        <f t="shared" si="10"/>
        <v>1022707.0999999999</v>
      </c>
      <c r="H29" s="25">
        <f t="shared" si="10"/>
        <v>1147453.5</v>
      </c>
      <c r="I29" s="30">
        <f t="shared" si="4"/>
        <v>-309692</v>
      </c>
      <c r="J29" s="30">
        <f t="shared" si="5"/>
        <v>72.609393672880671</v>
      </c>
      <c r="K29" s="30">
        <f t="shared" si="6"/>
        <v>-211908.50000000012</v>
      </c>
      <c r="L29" s="30">
        <f t="shared" si="7"/>
        <v>79.483464907240219</v>
      </c>
    </row>
    <row r="30" spans="1:12" s="5" customFormat="1" ht="15.75">
      <c r="A30" s="10" t="s">
        <v>24</v>
      </c>
      <c r="B30" s="13">
        <v>5</v>
      </c>
      <c r="C30" s="13">
        <v>1</v>
      </c>
      <c r="D30" s="27">
        <v>751044.6</v>
      </c>
      <c r="E30" s="28">
        <f>345568.3-27381.3-18180.4-2269.8</f>
        <v>297736.8</v>
      </c>
      <c r="F30" s="28">
        <v>127499.8</v>
      </c>
      <c r="G30" s="28">
        <v>388555.3</v>
      </c>
      <c r="H30" s="28">
        <v>512120.6</v>
      </c>
      <c r="I30" s="29">
        <f t="shared" si="4"/>
        <v>-623544.79999999993</v>
      </c>
      <c r="J30" s="29">
        <f t="shared" si="5"/>
        <v>16.976328702716192</v>
      </c>
      <c r="K30" s="29">
        <f t="shared" si="6"/>
        <v>-170237</v>
      </c>
      <c r="L30" s="29">
        <f t="shared" si="7"/>
        <v>42.822989969664484</v>
      </c>
    </row>
    <row r="31" spans="1:12" ht="15.75">
      <c r="A31" s="10" t="s">
        <v>25</v>
      </c>
      <c r="B31" s="13">
        <v>5</v>
      </c>
      <c r="C31" s="13">
        <v>2</v>
      </c>
      <c r="D31" s="27">
        <v>60050.8</v>
      </c>
      <c r="E31" s="28">
        <v>227820.6</v>
      </c>
      <c r="F31" s="28">
        <v>361037.1</v>
      </c>
      <c r="G31" s="28">
        <v>326362.59999999998</v>
      </c>
      <c r="H31" s="28">
        <v>326461.7</v>
      </c>
      <c r="I31" s="29">
        <f t="shared" si="4"/>
        <v>300986.3</v>
      </c>
      <c r="J31" s="29">
        <f t="shared" si="5"/>
        <v>601.21946751750181</v>
      </c>
      <c r="K31" s="29">
        <f t="shared" si="6"/>
        <v>133216.49999999997</v>
      </c>
      <c r="L31" s="29">
        <f t="shared" si="7"/>
        <v>158.47429951461805</v>
      </c>
    </row>
    <row r="32" spans="1:12" ht="15.75">
      <c r="A32" s="10" t="s">
        <v>26</v>
      </c>
      <c r="B32" s="13">
        <v>5</v>
      </c>
      <c r="C32" s="13">
        <v>3</v>
      </c>
      <c r="D32" s="27">
        <v>191010.3</v>
      </c>
      <c r="E32" s="28">
        <v>359857.6</v>
      </c>
      <c r="F32" s="28">
        <v>158083.5</v>
      </c>
      <c r="G32" s="28">
        <v>134966.1</v>
      </c>
      <c r="H32" s="28">
        <v>136078.29999999999</v>
      </c>
      <c r="I32" s="29">
        <f t="shared" si="4"/>
        <v>-32926.799999999988</v>
      </c>
      <c r="J32" s="29">
        <f t="shared" si="5"/>
        <v>82.761767297365637</v>
      </c>
      <c r="K32" s="29">
        <f t="shared" si="6"/>
        <v>-201774.09999999998</v>
      </c>
      <c r="L32" s="29">
        <f t="shared" si="7"/>
        <v>43.929459875239537</v>
      </c>
    </row>
    <row r="33" spans="1:12" ht="31.5">
      <c r="A33" s="10" t="s">
        <v>27</v>
      </c>
      <c r="B33" s="13">
        <v>5</v>
      </c>
      <c r="C33" s="13">
        <v>5</v>
      </c>
      <c r="D33" s="27">
        <v>128544.7</v>
      </c>
      <c r="E33" s="28">
        <v>147451.9</v>
      </c>
      <c r="F33" s="28">
        <v>174338</v>
      </c>
      <c r="G33" s="28">
        <v>172823.1</v>
      </c>
      <c r="H33" s="28">
        <v>172792.9</v>
      </c>
      <c r="I33" s="29">
        <f t="shared" si="4"/>
        <v>45793.3</v>
      </c>
      <c r="J33" s="29">
        <f t="shared" si="5"/>
        <v>135.62441703158512</v>
      </c>
      <c r="K33" s="29">
        <f t="shared" si="6"/>
        <v>26886.100000000006</v>
      </c>
      <c r="L33" s="29">
        <f t="shared" si="7"/>
        <v>118.23381048328304</v>
      </c>
    </row>
    <row r="34" spans="1:12" ht="15.75">
      <c r="A34" s="9" t="s">
        <v>28</v>
      </c>
      <c r="B34" s="12">
        <v>6</v>
      </c>
      <c r="C34" s="12">
        <v>0</v>
      </c>
      <c r="D34" s="25">
        <f>D35</f>
        <v>4866.3</v>
      </c>
      <c r="E34" s="25">
        <f t="shared" ref="E34:H34" si="11">E35</f>
        <v>4391.8999999999996</v>
      </c>
      <c r="F34" s="25">
        <f t="shared" si="11"/>
        <v>2229.1</v>
      </c>
      <c r="G34" s="25">
        <f t="shared" si="11"/>
        <v>2232.6999999999998</v>
      </c>
      <c r="H34" s="25">
        <f t="shared" si="11"/>
        <v>2232.6999999999998</v>
      </c>
      <c r="I34" s="30">
        <f t="shared" si="4"/>
        <v>-2637.2000000000003</v>
      </c>
      <c r="J34" s="30">
        <f t="shared" si="5"/>
        <v>45.806875860510033</v>
      </c>
      <c r="K34" s="30">
        <f t="shared" si="6"/>
        <v>-2162.7999999999997</v>
      </c>
      <c r="L34" s="30">
        <f t="shared" si="7"/>
        <v>50.754798606525654</v>
      </c>
    </row>
    <row r="35" spans="1:12" ht="15.75">
      <c r="A35" s="10" t="s">
        <v>29</v>
      </c>
      <c r="B35" s="13">
        <v>6</v>
      </c>
      <c r="C35" s="13">
        <v>5</v>
      </c>
      <c r="D35" s="27">
        <v>4866.3</v>
      </c>
      <c r="E35" s="28">
        <v>4391.8999999999996</v>
      </c>
      <c r="F35" s="28">
        <v>2229.1</v>
      </c>
      <c r="G35" s="28">
        <v>2232.6999999999998</v>
      </c>
      <c r="H35" s="28">
        <v>2232.6999999999998</v>
      </c>
      <c r="I35" s="29">
        <f t="shared" si="4"/>
        <v>-2637.2000000000003</v>
      </c>
      <c r="J35" s="29">
        <f t="shared" si="5"/>
        <v>45.806875860510033</v>
      </c>
      <c r="K35" s="29">
        <f t="shared" si="6"/>
        <v>-2162.7999999999997</v>
      </c>
      <c r="L35" s="29">
        <f t="shared" si="7"/>
        <v>50.754798606525654</v>
      </c>
    </row>
    <row r="36" spans="1:12" ht="15.75">
      <c r="A36" s="9" t="s">
        <v>30</v>
      </c>
      <c r="B36" s="12">
        <v>7</v>
      </c>
      <c r="C36" s="12">
        <v>0</v>
      </c>
      <c r="D36" s="25">
        <f>SUM(D37:D42)</f>
        <v>2485457.0999999996</v>
      </c>
      <c r="E36" s="25">
        <f t="shared" ref="E36:H36" si="12">SUM(E37:E42)</f>
        <v>4443793.0000000009</v>
      </c>
      <c r="F36" s="25">
        <f t="shared" si="12"/>
        <v>2596544.9</v>
      </c>
      <c r="G36" s="25">
        <f t="shared" si="12"/>
        <v>2124466.1</v>
      </c>
      <c r="H36" s="25">
        <f t="shared" si="12"/>
        <v>2090639.2</v>
      </c>
      <c r="I36" s="30">
        <f t="shared" si="4"/>
        <v>111087.80000000028</v>
      </c>
      <c r="J36" s="30">
        <f t="shared" si="5"/>
        <v>104.46951186564436</v>
      </c>
      <c r="K36" s="30">
        <f t="shared" si="6"/>
        <v>-1847248.100000001</v>
      </c>
      <c r="L36" s="30">
        <f t="shared" si="7"/>
        <v>58.430824748137447</v>
      </c>
    </row>
    <row r="37" spans="1:12" ht="15.75">
      <c r="A37" s="10" t="s">
        <v>31</v>
      </c>
      <c r="B37" s="13">
        <v>7</v>
      </c>
      <c r="C37" s="13">
        <v>1</v>
      </c>
      <c r="D37" s="27">
        <v>791858.6</v>
      </c>
      <c r="E37" s="28">
        <v>824823.1</v>
      </c>
      <c r="F37" s="28">
        <v>778500.4</v>
      </c>
      <c r="G37" s="28">
        <v>728053.4</v>
      </c>
      <c r="H37" s="28">
        <v>729098</v>
      </c>
      <c r="I37" s="29">
        <f t="shared" si="4"/>
        <v>-13358.199999999953</v>
      </c>
      <c r="J37" s="29">
        <f t="shared" si="5"/>
        <v>98.313057406966351</v>
      </c>
      <c r="K37" s="29">
        <f t="shared" si="6"/>
        <v>-46322.699999999953</v>
      </c>
      <c r="L37" s="29">
        <f t="shared" si="7"/>
        <v>94.383923049681812</v>
      </c>
    </row>
    <row r="38" spans="1:12" ht="15.75">
      <c r="A38" s="10" t="s">
        <v>32</v>
      </c>
      <c r="B38" s="13">
        <v>7</v>
      </c>
      <c r="C38" s="13">
        <v>2</v>
      </c>
      <c r="D38" s="27">
        <v>1478869.5</v>
      </c>
      <c r="E38" s="28">
        <f>3384050-17293.2</f>
        <v>3366756.8</v>
      </c>
      <c r="F38" s="28">
        <v>1528526.6</v>
      </c>
      <c r="G38" s="28">
        <v>1182025.2</v>
      </c>
      <c r="H38" s="28">
        <v>1145810.8</v>
      </c>
      <c r="I38" s="29">
        <f t="shared" si="4"/>
        <v>49657.100000000093</v>
      </c>
      <c r="J38" s="29">
        <f t="shared" si="5"/>
        <v>103.35777429989596</v>
      </c>
      <c r="K38" s="29">
        <f t="shared" si="6"/>
        <v>-1838230.1999999997</v>
      </c>
      <c r="L38" s="29">
        <f t="shared" si="7"/>
        <v>45.400564721514783</v>
      </c>
    </row>
    <row r="39" spans="1:12" ht="15.75">
      <c r="A39" s="10" t="s">
        <v>33</v>
      </c>
      <c r="B39" s="13">
        <v>7</v>
      </c>
      <c r="C39" s="13">
        <v>3</v>
      </c>
      <c r="D39" s="27">
        <v>145514.4</v>
      </c>
      <c r="E39" s="28">
        <v>170346.5</v>
      </c>
      <c r="F39" s="28">
        <v>191721.4</v>
      </c>
      <c r="G39" s="28">
        <v>124433.5</v>
      </c>
      <c r="H39" s="28">
        <v>124952.3</v>
      </c>
      <c r="I39" s="29">
        <f t="shared" si="4"/>
        <v>46207</v>
      </c>
      <c r="J39" s="29">
        <f t="shared" si="5"/>
        <v>131.75424562792409</v>
      </c>
      <c r="K39" s="29">
        <f t="shared" si="6"/>
        <v>21374.899999999994</v>
      </c>
      <c r="L39" s="29">
        <f t="shared" si="7"/>
        <v>112.54789502572697</v>
      </c>
    </row>
    <row r="40" spans="1:12" ht="31.5">
      <c r="A40" s="10" t="s">
        <v>64</v>
      </c>
      <c r="B40" s="13">
        <v>7</v>
      </c>
      <c r="C40" s="13">
        <v>5</v>
      </c>
      <c r="D40" s="27">
        <v>0</v>
      </c>
      <c r="E40" s="28">
        <v>1020.2</v>
      </c>
      <c r="F40" s="28">
        <v>756.9</v>
      </c>
      <c r="G40" s="28">
        <v>756.9</v>
      </c>
      <c r="H40" s="28">
        <v>756.9</v>
      </c>
      <c r="I40" s="29">
        <f t="shared" si="4"/>
        <v>756.9</v>
      </c>
      <c r="J40" s="29">
        <v>0</v>
      </c>
      <c r="K40" s="29">
        <f t="shared" si="6"/>
        <v>-263.30000000000007</v>
      </c>
      <c r="L40" s="29">
        <v>0</v>
      </c>
    </row>
    <row r="41" spans="1:12" ht="15.75">
      <c r="A41" s="10" t="s">
        <v>34</v>
      </c>
      <c r="B41" s="13">
        <v>7</v>
      </c>
      <c r="C41" s="13">
        <v>7</v>
      </c>
      <c r="D41" s="27">
        <v>15947.3</v>
      </c>
      <c r="E41" s="28">
        <v>19474.900000000001</v>
      </c>
      <c r="F41" s="28">
        <v>21147.200000000001</v>
      </c>
      <c r="G41" s="28">
        <v>17988.2</v>
      </c>
      <c r="H41" s="28">
        <v>18337.8</v>
      </c>
      <c r="I41" s="29">
        <f t="shared" si="4"/>
        <v>5199.9000000000015</v>
      </c>
      <c r="J41" s="29">
        <f t="shared" si="5"/>
        <v>132.60677356041464</v>
      </c>
      <c r="K41" s="29">
        <f t="shared" si="6"/>
        <v>1672.2999999999993</v>
      </c>
      <c r="L41" s="29">
        <f t="shared" si="7"/>
        <v>108.58695038228694</v>
      </c>
    </row>
    <row r="42" spans="1:12" ht="15.75">
      <c r="A42" s="10" t="s">
        <v>35</v>
      </c>
      <c r="B42" s="13">
        <v>7</v>
      </c>
      <c r="C42" s="13">
        <v>9</v>
      </c>
      <c r="D42" s="27">
        <v>53267.3</v>
      </c>
      <c r="E42" s="28">
        <v>61371.5</v>
      </c>
      <c r="F42" s="28">
        <v>75892.399999999994</v>
      </c>
      <c r="G42" s="28">
        <v>71208.899999999994</v>
      </c>
      <c r="H42" s="28">
        <v>71683.399999999994</v>
      </c>
      <c r="I42" s="29">
        <f t="shared" si="4"/>
        <v>22625.099999999991</v>
      </c>
      <c r="J42" s="29">
        <f t="shared" si="5"/>
        <v>142.47465142779902</v>
      </c>
      <c r="K42" s="29">
        <f t="shared" si="6"/>
        <v>14520.899999999994</v>
      </c>
      <c r="L42" s="29">
        <f t="shared" si="7"/>
        <v>123.66065681953349</v>
      </c>
    </row>
    <row r="43" spans="1:12" ht="15.75">
      <c r="A43" s="9" t="s">
        <v>36</v>
      </c>
      <c r="B43" s="12">
        <v>8</v>
      </c>
      <c r="C43" s="12">
        <v>0</v>
      </c>
      <c r="D43" s="25">
        <f>D44+D45</f>
        <v>197276.2</v>
      </c>
      <c r="E43" s="25">
        <f t="shared" ref="E43:H43" si="13">E44+E45</f>
        <v>228029.5</v>
      </c>
      <c r="F43" s="25">
        <f t="shared" si="13"/>
        <v>232082.6</v>
      </c>
      <c r="G43" s="25">
        <f t="shared" si="13"/>
        <v>178253.30000000002</v>
      </c>
      <c r="H43" s="25">
        <f t="shared" si="13"/>
        <v>177601.8</v>
      </c>
      <c r="I43" s="30">
        <f t="shared" si="4"/>
        <v>34806.399999999994</v>
      </c>
      <c r="J43" s="30">
        <f t="shared" si="5"/>
        <v>117.64348664461298</v>
      </c>
      <c r="K43" s="30">
        <f t="shared" si="6"/>
        <v>4053.1000000000058</v>
      </c>
      <c r="L43" s="30">
        <f t="shared" si="7"/>
        <v>101.7774454621003</v>
      </c>
    </row>
    <row r="44" spans="1:12" ht="15.75">
      <c r="A44" s="10" t="s">
        <v>37</v>
      </c>
      <c r="B44" s="13">
        <v>8</v>
      </c>
      <c r="C44" s="13">
        <v>1</v>
      </c>
      <c r="D44" s="27">
        <v>196907.7</v>
      </c>
      <c r="E44" s="28">
        <v>227612.2</v>
      </c>
      <c r="F44" s="28">
        <v>231631.1</v>
      </c>
      <c r="G44" s="28">
        <v>177770.6</v>
      </c>
      <c r="H44" s="28">
        <v>177088</v>
      </c>
      <c r="I44" s="29">
        <f t="shared" si="4"/>
        <v>34723.399999999994</v>
      </c>
      <c r="J44" s="29">
        <f t="shared" si="5"/>
        <v>117.63435355752974</v>
      </c>
      <c r="K44" s="29">
        <f t="shared" si="6"/>
        <v>4018.8999999999942</v>
      </c>
      <c r="L44" s="29">
        <f t="shared" si="7"/>
        <v>101.76567864112731</v>
      </c>
    </row>
    <row r="45" spans="1:12" ht="15.75">
      <c r="A45" s="10" t="s">
        <v>38</v>
      </c>
      <c r="B45" s="13">
        <v>8</v>
      </c>
      <c r="C45" s="13">
        <v>4</v>
      </c>
      <c r="D45" s="27">
        <v>368.5</v>
      </c>
      <c r="E45" s="28">
        <v>417.3</v>
      </c>
      <c r="F45" s="28">
        <v>451.5</v>
      </c>
      <c r="G45" s="28">
        <v>482.7</v>
      </c>
      <c r="H45" s="28">
        <v>513.79999999999995</v>
      </c>
      <c r="I45" s="29">
        <f t="shared" si="4"/>
        <v>83</v>
      </c>
      <c r="J45" s="29">
        <f t="shared" si="5"/>
        <v>122.52374491180463</v>
      </c>
      <c r="K45" s="29">
        <f t="shared" si="6"/>
        <v>34.199999999999989</v>
      </c>
      <c r="L45" s="29">
        <f t="shared" si="7"/>
        <v>108.19554277498202</v>
      </c>
    </row>
    <row r="46" spans="1:12" ht="15.75">
      <c r="A46" s="9" t="s">
        <v>39</v>
      </c>
      <c r="B46" s="12">
        <v>9</v>
      </c>
      <c r="C46" s="12">
        <v>0</v>
      </c>
      <c r="D46" s="25">
        <f>SUM(D47:D48)</f>
        <v>847.9</v>
      </c>
      <c r="E46" s="25">
        <f>SUM(E47:E48)</f>
        <v>1353.5</v>
      </c>
      <c r="F46" s="25">
        <f t="shared" ref="F46:H46" si="14">F48</f>
        <v>828.5</v>
      </c>
      <c r="G46" s="25">
        <f t="shared" si="14"/>
        <v>828.5</v>
      </c>
      <c r="H46" s="25">
        <f t="shared" si="14"/>
        <v>828.5</v>
      </c>
      <c r="I46" s="30">
        <f t="shared" si="4"/>
        <v>-19.399999999999977</v>
      </c>
      <c r="J46" s="30">
        <f t="shared" si="5"/>
        <v>97.711994338955066</v>
      </c>
      <c r="K46" s="30">
        <f t="shared" si="6"/>
        <v>-525</v>
      </c>
      <c r="L46" s="30">
        <f t="shared" si="7"/>
        <v>61.211673439231618</v>
      </c>
    </row>
    <row r="47" spans="1:12" ht="15.75">
      <c r="A47" s="22" t="s">
        <v>56</v>
      </c>
      <c r="B47" s="13">
        <v>9</v>
      </c>
      <c r="C47" s="13">
        <v>7</v>
      </c>
      <c r="D47" s="27">
        <v>50</v>
      </c>
      <c r="E47" s="27">
        <v>525</v>
      </c>
      <c r="F47" s="27"/>
      <c r="G47" s="27">
        <v>0</v>
      </c>
      <c r="H47" s="27">
        <v>0</v>
      </c>
      <c r="I47" s="29">
        <f t="shared" si="4"/>
        <v>-50</v>
      </c>
      <c r="J47" s="29">
        <f t="shared" si="5"/>
        <v>0</v>
      </c>
      <c r="K47" s="29">
        <f t="shared" si="6"/>
        <v>-525</v>
      </c>
      <c r="L47" s="29">
        <f t="shared" si="7"/>
        <v>0</v>
      </c>
    </row>
    <row r="48" spans="1:12" ht="15.75">
      <c r="A48" s="10" t="s">
        <v>40</v>
      </c>
      <c r="B48" s="13">
        <v>9</v>
      </c>
      <c r="C48" s="13">
        <v>9</v>
      </c>
      <c r="D48" s="27">
        <v>797.9</v>
      </c>
      <c r="E48" s="28">
        <v>828.5</v>
      </c>
      <c r="F48" s="28">
        <v>828.5</v>
      </c>
      <c r="G48" s="28">
        <v>828.5</v>
      </c>
      <c r="H48" s="28">
        <v>828.5</v>
      </c>
      <c r="I48" s="29">
        <f t="shared" si="4"/>
        <v>30.600000000000023</v>
      </c>
      <c r="J48" s="29">
        <f t="shared" si="5"/>
        <v>103.83506705100891</v>
      </c>
      <c r="K48" s="29">
        <f t="shared" si="6"/>
        <v>0</v>
      </c>
      <c r="L48" s="29">
        <f t="shared" si="7"/>
        <v>100</v>
      </c>
    </row>
    <row r="49" spans="1:12" ht="15.75">
      <c r="A49" s="9" t="s">
        <v>41</v>
      </c>
      <c r="B49" s="12">
        <v>10</v>
      </c>
      <c r="C49" s="12">
        <v>0</v>
      </c>
      <c r="D49" s="25">
        <f>SUM(D50:D53)</f>
        <v>67818.7</v>
      </c>
      <c r="E49" s="25">
        <f t="shared" ref="E49:H49" si="15">SUM(E50:E53)</f>
        <v>139031.9</v>
      </c>
      <c r="F49" s="25">
        <f t="shared" si="15"/>
        <v>123022.8</v>
      </c>
      <c r="G49" s="25">
        <f t="shared" si="15"/>
        <v>123899.6</v>
      </c>
      <c r="H49" s="25">
        <f t="shared" si="15"/>
        <v>123899.6</v>
      </c>
      <c r="I49" s="30">
        <f t="shared" si="4"/>
        <v>55204.100000000006</v>
      </c>
      <c r="J49" s="30">
        <f t="shared" si="5"/>
        <v>181.3995254996041</v>
      </c>
      <c r="K49" s="30">
        <f t="shared" si="6"/>
        <v>-16009.099999999991</v>
      </c>
      <c r="L49" s="30">
        <f t="shared" si="7"/>
        <v>88.485304451712167</v>
      </c>
    </row>
    <row r="50" spans="1:12" ht="15.75">
      <c r="A50" s="10" t="s">
        <v>42</v>
      </c>
      <c r="B50" s="13">
        <v>10</v>
      </c>
      <c r="C50" s="13">
        <v>1</v>
      </c>
      <c r="D50" s="27">
        <v>11600.4</v>
      </c>
      <c r="E50" s="28">
        <v>15150.7</v>
      </c>
      <c r="F50" s="28">
        <v>14701.1</v>
      </c>
      <c r="G50" s="28">
        <v>14865</v>
      </c>
      <c r="H50" s="28">
        <v>14865</v>
      </c>
      <c r="I50" s="29">
        <f t="shared" si="4"/>
        <v>3100.7000000000007</v>
      </c>
      <c r="J50" s="29">
        <f t="shared" si="5"/>
        <v>126.72925071549257</v>
      </c>
      <c r="K50" s="29">
        <f t="shared" si="6"/>
        <v>-449.60000000000036</v>
      </c>
      <c r="L50" s="29">
        <f t="shared" si="7"/>
        <v>97.0324803474427</v>
      </c>
    </row>
    <row r="51" spans="1:12" ht="15.75">
      <c r="A51" s="10" t="s">
        <v>43</v>
      </c>
      <c r="B51" s="13">
        <v>10</v>
      </c>
      <c r="C51" s="13">
        <v>3</v>
      </c>
      <c r="D51" s="27">
        <v>0</v>
      </c>
      <c r="E51" s="28">
        <v>68271.3</v>
      </c>
      <c r="F51" s="28">
        <v>54876.5</v>
      </c>
      <c r="G51" s="28">
        <v>52676.5</v>
      </c>
      <c r="H51" s="28">
        <v>52676.5</v>
      </c>
      <c r="I51" s="29">
        <f t="shared" si="4"/>
        <v>54876.5</v>
      </c>
      <c r="J51" s="29">
        <v>0</v>
      </c>
      <c r="K51" s="29">
        <f t="shared" si="6"/>
        <v>-13394.800000000003</v>
      </c>
      <c r="L51" s="29">
        <f t="shared" si="7"/>
        <v>80.380042565470404</v>
      </c>
    </row>
    <row r="52" spans="1:12" ht="15.75">
      <c r="A52" s="10" t="s">
        <v>44</v>
      </c>
      <c r="B52" s="13">
        <v>10</v>
      </c>
      <c r="C52" s="13">
        <v>4</v>
      </c>
      <c r="D52" s="27">
        <v>55366.400000000001</v>
      </c>
      <c r="E52" s="28">
        <v>54653.4</v>
      </c>
      <c r="F52" s="28">
        <v>53445.2</v>
      </c>
      <c r="G52" s="28">
        <v>56358.1</v>
      </c>
      <c r="H52" s="28">
        <v>56358.1</v>
      </c>
      <c r="I52" s="29">
        <f t="shared" si="4"/>
        <v>-1921.2000000000044</v>
      </c>
      <c r="J52" s="29">
        <f t="shared" si="5"/>
        <v>96.530025430586051</v>
      </c>
      <c r="K52" s="29">
        <f t="shared" si="6"/>
        <v>-1208.2000000000044</v>
      </c>
      <c r="L52" s="29">
        <f t="shared" si="7"/>
        <v>97.789341559719972</v>
      </c>
    </row>
    <row r="53" spans="1:12" ht="15.75">
      <c r="A53" s="10" t="s">
        <v>45</v>
      </c>
      <c r="B53" s="13">
        <v>10</v>
      </c>
      <c r="C53" s="13">
        <v>6</v>
      </c>
      <c r="D53" s="27">
        <v>851.9</v>
      </c>
      <c r="E53" s="28">
        <v>956.5</v>
      </c>
      <c r="F53" s="28">
        <v>0</v>
      </c>
      <c r="G53" s="28">
        <v>0</v>
      </c>
      <c r="H53" s="28">
        <v>0</v>
      </c>
      <c r="I53" s="29">
        <f t="shared" si="4"/>
        <v>-851.9</v>
      </c>
      <c r="J53" s="29">
        <f t="shared" si="5"/>
        <v>0</v>
      </c>
      <c r="K53" s="29">
        <f t="shared" si="6"/>
        <v>-956.5</v>
      </c>
      <c r="L53" s="29">
        <f t="shared" si="7"/>
        <v>0</v>
      </c>
    </row>
    <row r="54" spans="1:12" ht="15.75">
      <c r="A54" s="9" t="s">
        <v>46</v>
      </c>
      <c r="B54" s="12">
        <v>11</v>
      </c>
      <c r="C54" s="12">
        <v>0</v>
      </c>
      <c r="D54" s="25">
        <f>SUM(D55:D57)</f>
        <v>202311.09999999998</v>
      </c>
      <c r="E54" s="25">
        <f>SUM(E55:E57)</f>
        <v>244904.6</v>
      </c>
      <c r="F54" s="25">
        <f>SUM(F55:F57)</f>
        <v>268632.09999999998</v>
      </c>
      <c r="G54" s="25">
        <f t="shared" ref="G54:H54" si="16">SUM(G55:G57)</f>
        <v>225059.30000000002</v>
      </c>
      <c r="H54" s="25">
        <f t="shared" si="16"/>
        <v>225142.2</v>
      </c>
      <c r="I54" s="30">
        <f t="shared" si="4"/>
        <v>66321</v>
      </c>
      <c r="J54" s="30">
        <f t="shared" si="5"/>
        <v>132.78169116771153</v>
      </c>
      <c r="K54" s="30">
        <f t="shared" si="6"/>
        <v>23727.499999999971</v>
      </c>
      <c r="L54" s="30">
        <f t="shared" si="7"/>
        <v>109.68846644775148</v>
      </c>
    </row>
    <row r="55" spans="1:12" ht="15.75">
      <c r="A55" s="10" t="s">
        <v>53</v>
      </c>
      <c r="B55" s="13">
        <v>11</v>
      </c>
      <c r="C55" s="13">
        <v>1</v>
      </c>
      <c r="D55" s="27">
        <v>104505</v>
      </c>
      <c r="E55" s="28">
        <v>0</v>
      </c>
      <c r="F55" s="28">
        <v>0</v>
      </c>
      <c r="G55" s="28">
        <v>0</v>
      </c>
      <c r="H55" s="28">
        <v>0</v>
      </c>
      <c r="I55" s="29">
        <f t="shared" si="4"/>
        <v>-104505</v>
      </c>
      <c r="J55" s="29">
        <f t="shared" si="5"/>
        <v>0</v>
      </c>
      <c r="K55" s="29">
        <f t="shared" si="6"/>
        <v>0</v>
      </c>
      <c r="L55" s="29">
        <v>0</v>
      </c>
    </row>
    <row r="56" spans="1:12" ht="15.75">
      <c r="A56" s="10" t="s">
        <v>47</v>
      </c>
      <c r="B56" s="13">
        <v>11</v>
      </c>
      <c r="C56" s="13">
        <v>2</v>
      </c>
      <c r="D56" s="27">
        <v>6539.4</v>
      </c>
      <c r="E56" s="28">
        <v>5804.2</v>
      </c>
      <c r="F56" s="28">
        <v>3496.1</v>
      </c>
      <c r="G56" s="28">
        <v>3496.1</v>
      </c>
      <c r="H56" s="28">
        <v>3496.1</v>
      </c>
      <c r="I56" s="29">
        <f t="shared" si="4"/>
        <v>-3043.2999999999997</v>
      </c>
      <c r="J56" s="29">
        <f t="shared" si="5"/>
        <v>53.462091323363005</v>
      </c>
      <c r="K56" s="29">
        <f t="shared" si="6"/>
        <v>-2308.1</v>
      </c>
      <c r="L56" s="29">
        <f t="shared" si="7"/>
        <v>60.233968505564938</v>
      </c>
    </row>
    <row r="57" spans="1:12" ht="15.75">
      <c r="A57" s="10" t="s">
        <v>63</v>
      </c>
      <c r="B57" s="13">
        <v>11</v>
      </c>
      <c r="C57" s="13">
        <v>3</v>
      </c>
      <c r="D57" s="27">
        <v>91266.7</v>
      </c>
      <c r="E57" s="28">
        <v>239100.4</v>
      </c>
      <c r="F57" s="28">
        <v>265136</v>
      </c>
      <c r="G57" s="28">
        <v>221563.2</v>
      </c>
      <c r="H57" s="28">
        <v>221646.1</v>
      </c>
      <c r="I57" s="29">
        <f t="shared" si="4"/>
        <v>173869.3</v>
      </c>
      <c r="J57" s="29">
        <v>0</v>
      </c>
      <c r="K57" s="29">
        <f t="shared" si="6"/>
        <v>26035.600000000006</v>
      </c>
      <c r="L57" s="29">
        <f t="shared" si="7"/>
        <v>110.88898220161907</v>
      </c>
    </row>
    <row r="58" spans="1:12" ht="15.75">
      <c r="A58" s="9" t="s">
        <v>48</v>
      </c>
      <c r="B58" s="12">
        <v>12</v>
      </c>
      <c r="C58" s="12">
        <v>0</v>
      </c>
      <c r="D58" s="25">
        <f>D59</f>
        <v>14022.3</v>
      </c>
      <c r="E58" s="25">
        <f t="shared" ref="E58:H58" si="17">E59</f>
        <v>14808.1</v>
      </c>
      <c r="F58" s="25">
        <f t="shared" si="17"/>
        <v>16312.8</v>
      </c>
      <c r="G58" s="25">
        <f t="shared" si="17"/>
        <v>14761.8</v>
      </c>
      <c r="H58" s="25">
        <f t="shared" si="17"/>
        <v>15064.6</v>
      </c>
      <c r="I58" s="30">
        <f t="shared" si="4"/>
        <v>2290.5</v>
      </c>
      <c r="J58" s="30">
        <f t="shared" si="5"/>
        <v>116.33469544939132</v>
      </c>
      <c r="K58" s="30">
        <f t="shared" si="6"/>
        <v>1504.6999999999989</v>
      </c>
      <c r="L58" s="30">
        <f t="shared" si="7"/>
        <v>110.16133062310492</v>
      </c>
    </row>
    <row r="59" spans="1:12" ht="15.75">
      <c r="A59" s="10" t="s">
        <v>49</v>
      </c>
      <c r="B59" s="13">
        <v>12</v>
      </c>
      <c r="C59" s="13">
        <v>2</v>
      </c>
      <c r="D59" s="27">
        <v>14022.3</v>
      </c>
      <c r="E59" s="28">
        <v>14808.1</v>
      </c>
      <c r="F59" s="28">
        <v>16312.8</v>
      </c>
      <c r="G59" s="28">
        <v>14761.8</v>
      </c>
      <c r="H59" s="28">
        <v>15064.6</v>
      </c>
      <c r="I59" s="29">
        <f t="shared" si="4"/>
        <v>2290.5</v>
      </c>
      <c r="J59" s="29">
        <f t="shared" si="5"/>
        <v>116.33469544939132</v>
      </c>
      <c r="K59" s="29">
        <f t="shared" si="6"/>
        <v>1504.6999999999989</v>
      </c>
      <c r="L59" s="29">
        <f t="shared" si="7"/>
        <v>110.16133062310492</v>
      </c>
    </row>
    <row r="60" spans="1:12" ht="31.5">
      <c r="A60" s="9" t="s">
        <v>50</v>
      </c>
      <c r="B60" s="12">
        <v>13</v>
      </c>
      <c r="C60" s="12">
        <v>0</v>
      </c>
      <c r="D60" s="25">
        <v>0</v>
      </c>
      <c r="E60" s="25">
        <f>E61</f>
        <v>0</v>
      </c>
      <c r="F60" s="25">
        <f t="shared" ref="F60:H60" si="18">F61</f>
        <v>2281.3000000000002</v>
      </c>
      <c r="G60" s="25">
        <f t="shared" si="18"/>
        <v>2320.3000000000002</v>
      </c>
      <c r="H60" s="25">
        <f t="shared" si="18"/>
        <v>2399.6</v>
      </c>
      <c r="I60" s="30">
        <f t="shared" si="4"/>
        <v>2281.3000000000002</v>
      </c>
      <c r="J60" s="30">
        <v>0</v>
      </c>
      <c r="K60" s="30">
        <f t="shared" si="6"/>
        <v>2281.3000000000002</v>
      </c>
      <c r="L60" s="30">
        <v>0</v>
      </c>
    </row>
    <row r="61" spans="1:12" ht="31.5">
      <c r="A61" s="10" t="s">
        <v>51</v>
      </c>
      <c r="B61" s="13">
        <v>13</v>
      </c>
      <c r="C61" s="13">
        <v>1</v>
      </c>
      <c r="D61" s="27">
        <v>0</v>
      </c>
      <c r="E61" s="28">
        <f>1448.9-1448.9</f>
        <v>0</v>
      </c>
      <c r="F61" s="28">
        <v>2281.3000000000002</v>
      </c>
      <c r="G61" s="28">
        <v>2320.3000000000002</v>
      </c>
      <c r="H61" s="28">
        <v>2399.6</v>
      </c>
      <c r="I61" s="29">
        <f t="shared" si="4"/>
        <v>2281.3000000000002</v>
      </c>
      <c r="J61" s="29">
        <v>0</v>
      </c>
      <c r="K61" s="29">
        <f t="shared" si="6"/>
        <v>2281.3000000000002</v>
      </c>
      <c r="L61" s="29">
        <v>0</v>
      </c>
    </row>
  </sheetData>
  <mergeCells count="9">
    <mergeCell ref="A1:L1"/>
    <mergeCell ref="I4:J4"/>
    <mergeCell ref="K4:L4"/>
    <mergeCell ref="A4:A5"/>
    <mergeCell ref="B4:B5"/>
    <mergeCell ref="C4:C5"/>
    <mergeCell ref="E4:E5"/>
    <mergeCell ref="F4:H4"/>
    <mergeCell ref="D4:D5"/>
  </mergeCells>
  <pageMargins left="0.43307086614173229" right="0.43307086614173229" top="0.35433070866141736" bottom="0.35433070866141736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сведение за 2023-2027 гг.</vt:lpstr>
      <vt:lpstr>'сведение за 2023-2027 гг.'!Заголовки_для_печати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ZorinaLV</cp:lastModifiedBy>
  <cp:lastPrinted>2024-11-12T09:49:58Z</cp:lastPrinted>
  <dcterms:created xsi:type="dcterms:W3CDTF">2014-10-03T02:53:10Z</dcterms:created>
  <dcterms:modified xsi:type="dcterms:W3CDTF">2024-11-12T09:50:03Z</dcterms:modified>
</cp:coreProperties>
</file>