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пояснительная" sheetId="4" r:id="rId1"/>
  </sheets>
  <definedNames>
    <definedName name="_xlnm.Print_Area" localSheetId="0">пояснительная!$A$1:$G$320</definedName>
  </definedNames>
  <calcPr calcId="125725"/>
</workbook>
</file>

<file path=xl/calcChain.xml><?xml version="1.0" encoding="utf-8"?>
<calcChain xmlns="http://schemas.openxmlformats.org/spreadsheetml/2006/main">
  <c r="E42" i="4"/>
  <c r="E41"/>
  <c r="F41"/>
  <c r="F40"/>
  <c r="E40"/>
  <c r="E107" l="1"/>
  <c r="E108"/>
  <c r="E109"/>
  <c r="F109"/>
  <c r="E304" l="1"/>
  <c r="F304"/>
  <c r="D313"/>
  <c r="C313"/>
  <c r="D314"/>
  <c r="C314"/>
  <c r="B314"/>
  <c r="E243"/>
  <c r="E177"/>
  <c r="E56" l="1"/>
  <c r="F56"/>
  <c r="E58"/>
  <c r="F58"/>
  <c r="E59"/>
  <c r="F59"/>
  <c r="C57"/>
  <c r="D57"/>
  <c r="F55"/>
  <c r="E55"/>
  <c r="F51"/>
  <c r="E51"/>
  <c r="E50"/>
  <c r="F52"/>
  <c r="E52"/>
  <c r="B303"/>
  <c r="E261"/>
  <c r="E258"/>
  <c r="E256"/>
  <c r="E245"/>
  <c r="E242"/>
  <c r="E57" l="1"/>
  <c r="E230"/>
  <c r="E216"/>
  <c r="F216"/>
  <c r="E215"/>
  <c r="E214"/>
  <c r="E213"/>
  <c r="E202"/>
  <c r="F175" l="1"/>
  <c r="E175"/>
  <c r="E164" l="1"/>
  <c r="E141" l="1"/>
  <c r="E138"/>
  <c r="E124"/>
  <c r="E123"/>
  <c r="F85" l="1"/>
  <c r="E313" l="1"/>
  <c r="F313"/>
  <c r="C254" l="1"/>
  <c r="D254"/>
  <c r="B254"/>
  <c r="F264"/>
  <c r="C198" l="1"/>
  <c r="C199" s="1"/>
  <c r="D198"/>
  <c r="D199" s="1"/>
  <c r="B198"/>
  <c r="B199" s="1"/>
  <c r="C188" l="1"/>
  <c r="C187" s="1"/>
  <c r="C22" s="1"/>
  <c r="D188"/>
  <c r="D187" s="1"/>
  <c r="D22" s="1"/>
  <c r="B188"/>
  <c r="B187" s="1"/>
  <c r="B22" s="1"/>
  <c r="F190"/>
  <c r="F189"/>
  <c r="E189"/>
  <c r="C132"/>
  <c r="D132"/>
  <c r="B132"/>
  <c r="F141"/>
  <c r="E139"/>
  <c r="F139"/>
  <c r="E136"/>
  <c r="E111"/>
  <c r="F80"/>
  <c r="E22" l="1"/>
  <c r="F22"/>
  <c r="E188"/>
  <c r="F187"/>
  <c r="E187"/>
  <c r="F188"/>
  <c r="C75"/>
  <c r="D75"/>
  <c r="E80"/>
  <c r="C283"/>
  <c r="C284" s="1"/>
  <c r="D283"/>
  <c r="D284" s="1"/>
  <c r="B283"/>
  <c r="B284" s="1"/>
  <c r="B44"/>
  <c r="B67"/>
  <c r="B255"/>
  <c r="C240"/>
  <c r="C241" s="1"/>
  <c r="D240"/>
  <c r="D241" s="1"/>
  <c r="B240"/>
  <c r="B241" s="1"/>
  <c r="C210"/>
  <c r="D210"/>
  <c r="B210"/>
  <c r="E178"/>
  <c r="F176"/>
  <c r="B133"/>
  <c r="B75"/>
  <c r="B76" s="1"/>
  <c r="E240" l="1"/>
  <c r="F47"/>
  <c r="E47"/>
  <c r="F46"/>
  <c r="E46"/>
  <c r="F45"/>
  <c r="E45"/>
  <c r="C39"/>
  <c r="D39"/>
  <c r="D44"/>
  <c r="C44"/>
  <c r="B39"/>
  <c r="F42"/>
  <c r="C67"/>
  <c r="D67"/>
  <c r="B57"/>
  <c r="F57" s="1"/>
  <c r="E67" l="1"/>
  <c r="F39"/>
  <c r="E39"/>
  <c r="C38"/>
  <c r="B38"/>
  <c r="E44"/>
  <c r="F44"/>
  <c r="D38"/>
  <c r="E299"/>
  <c r="E38" l="1"/>
  <c r="F38"/>
  <c r="C273"/>
  <c r="C272" s="1"/>
  <c r="D273"/>
  <c r="B273"/>
  <c r="B272" s="1"/>
  <c r="F273" l="1"/>
  <c r="F272" s="1"/>
  <c r="D272"/>
  <c r="E262" l="1"/>
  <c r="F215" l="1"/>
  <c r="C121" l="1"/>
  <c r="C119" s="1"/>
  <c r="D121"/>
  <c r="D119" s="1"/>
  <c r="B121"/>
  <c r="B119" s="1"/>
  <c r="E122"/>
  <c r="F122"/>
  <c r="F123"/>
  <c r="C106"/>
  <c r="D106"/>
  <c r="B106"/>
  <c r="E110"/>
  <c r="E97"/>
  <c r="E106" l="1"/>
  <c r="F50"/>
  <c r="F214"/>
  <c r="E275"/>
  <c r="E273" s="1"/>
  <c r="E272" s="1"/>
  <c r="F245" l="1"/>
  <c r="E134"/>
  <c r="E135"/>
  <c r="C133"/>
  <c r="D133"/>
  <c r="E78" l="1"/>
  <c r="F78"/>
  <c r="D311" l="1"/>
  <c r="D310" s="1"/>
  <c r="D8" s="1"/>
  <c r="C311"/>
  <c r="C310" s="1"/>
  <c r="C8" s="1"/>
  <c r="E8" l="1"/>
  <c r="B311"/>
  <c r="B310" s="1"/>
  <c r="B8" s="1"/>
  <c r="F8" s="1"/>
  <c r="E286"/>
  <c r="F286"/>
  <c r="C66" l="1"/>
  <c r="C64" s="1"/>
  <c r="B66"/>
  <c r="B64" s="1"/>
  <c r="D66" l="1"/>
  <c r="F67"/>
  <c r="D54"/>
  <c r="D49"/>
  <c r="C54"/>
  <c r="C53" s="1"/>
  <c r="C49"/>
  <c r="C48" s="1"/>
  <c r="B54"/>
  <c r="B53" s="1"/>
  <c r="E77"/>
  <c r="F77"/>
  <c r="E79"/>
  <c r="F79"/>
  <c r="E82"/>
  <c r="F82"/>
  <c r="E83"/>
  <c r="F83"/>
  <c r="E84"/>
  <c r="F84"/>
  <c r="E85"/>
  <c r="E86"/>
  <c r="F86"/>
  <c r="D94"/>
  <c r="D95" s="1"/>
  <c r="F97"/>
  <c r="E98"/>
  <c r="E94" s="1"/>
  <c r="F98"/>
  <c r="F94" s="1"/>
  <c r="F108"/>
  <c r="F110"/>
  <c r="F111"/>
  <c r="D17"/>
  <c r="F124"/>
  <c r="D18"/>
  <c r="E133"/>
  <c r="F133"/>
  <c r="F134"/>
  <c r="F135"/>
  <c r="F136"/>
  <c r="F138"/>
  <c r="F140"/>
  <c r="D149"/>
  <c r="D150" s="1"/>
  <c r="F151"/>
  <c r="E152"/>
  <c r="F152"/>
  <c r="E154"/>
  <c r="F154"/>
  <c r="D162"/>
  <c r="D163"/>
  <c r="F164"/>
  <c r="D172"/>
  <c r="D174" s="1"/>
  <c r="E176"/>
  <c r="F178"/>
  <c r="E179"/>
  <c r="F179"/>
  <c r="E200"/>
  <c r="F200"/>
  <c r="E201"/>
  <c r="F201"/>
  <c r="F202"/>
  <c r="E212"/>
  <c r="F213"/>
  <c r="E218"/>
  <c r="F218"/>
  <c r="D226"/>
  <c r="D26" s="1"/>
  <c r="D227"/>
  <c r="E228"/>
  <c r="F228"/>
  <c r="E229"/>
  <c r="F229"/>
  <c r="F230"/>
  <c r="E231"/>
  <c r="F231"/>
  <c r="E232"/>
  <c r="F232"/>
  <c r="F242"/>
  <c r="F243"/>
  <c r="E244"/>
  <c r="F244"/>
  <c r="F256"/>
  <c r="F258"/>
  <c r="E259"/>
  <c r="F259"/>
  <c r="E260"/>
  <c r="F260"/>
  <c r="F261"/>
  <c r="F262"/>
  <c r="F275"/>
  <c r="F284"/>
  <c r="E288"/>
  <c r="F288"/>
  <c r="E289"/>
  <c r="F289"/>
  <c r="D297"/>
  <c r="E301"/>
  <c r="F301"/>
  <c r="F299"/>
  <c r="C227"/>
  <c r="B227"/>
  <c r="F212"/>
  <c r="D64" l="1"/>
  <c r="E66"/>
  <c r="E49"/>
  <c r="D53"/>
  <c r="E54"/>
  <c r="F54"/>
  <c r="C37"/>
  <c r="D20"/>
  <c r="D48"/>
  <c r="D28"/>
  <c r="D255"/>
  <c r="D16"/>
  <c r="D15"/>
  <c r="D14"/>
  <c r="D31"/>
  <c r="D298"/>
  <c r="B49"/>
  <c r="B48" s="1"/>
  <c r="B37" s="1"/>
  <c r="F66"/>
  <c r="E227"/>
  <c r="F303"/>
  <c r="D29"/>
  <c r="D27"/>
  <c r="E303"/>
  <c r="D21"/>
  <c r="F312"/>
  <c r="D30"/>
  <c r="D24"/>
  <c r="D19"/>
  <c r="F241"/>
  <c r="F227"/>
  <c r="D37" l="1"/>
  <c r="E48"/>
  <c r="F53"/>
  <c r="E53"/>
  <c r="E37"/>
  <c r="F49"/>
  <c r="F48"/>
  <c r="F64"/>
  <c r="F37" l="1"/>
  <c r="E312" l="1"/>
  <c r="E314"/>
  <c r="F314"/>
  <c r="C172"/>
  <c r="B172"/>
  <c r="F177"/>
  <c r="C162"/>
  <c r="E162" s="1"/>
  <c r="B162"/>
  <c r="F162" s="1"/>
  <c r="C163"/>
  <c r="E163" s="1"/>
  <c r="B163"/>
  <c r="F163" s="1"/>
  <c r="F172" l="1"/>
  <c r="B174"/>
  <c r="F174" s="1"/>
  <c r="E172"/>
  <c r="C174"/>
  <c r="E174" s="1"/>
  <c r="F311"/>
  <c r="E310"/>
  <c r="E311"/>
  <c r="F310"/>
  <c r="F119" l="1"/>
  <c r="E119"/>
  <c r="E75" l="1"/>
  <c r="E76"/>
  <c r="F75"/>
  <c r="F76"/>
  <c r="F283"/>
  <c r="E283"/>
  <c r="C297" l="1"/>
  <c r="C298" s="1"/>
  <c r="E298" s="1"/>
  <c r="B297"/>
  <c r="B298" s="1"/>
  <c r="F298" s="1"/>
  <c r="E285"/>
  <c r="F285"/>
  <c r="E284"/>
  <c r="B30"/>
  <c r="F30" s="1"/>
  <c r="F255"/>
  <c r="C226"/>
  <c r="B226"/>
  <c r="E199"/>
  <c r="B21"/>
  <c r="F21" s="1"/>
  <c r="C20"/>
  <c r="E20" s="1"/>
  <c r="C149"/>
  <c r="B149"/>
  <c r="E121"/>
  <c r="F121"/>
  <c r="C17"/>
  <c r="E17" s="1"/>
  <c r="B17"/>
  <c r="F17" s="1"/>
  <c r="C94"/>
  <c r="C95" s="1"/>
  <c r="B94"/>
  <c r="B95" s="1"/>
  <c r="E254" l="1"/>
  <c r="C255"/>
  <c r="E255" s="1"/>
  <c r="F198"/>
  <c r="F199"/>
  <c r="F149"/>
  <c r="B150"/>
  <c r="F150" s="1"/>
  <c r="E149"/>
  <c r="C150"/>
  <c r="E150" s="1"/>
  <c r="C15"/>
  <c r="E15" s="1"/>
  <c r="E95"/>
  <c r="B15"/>
  <c r="F15" s="1"/>
  <c r="F95"/>
  <c r="C31"/>
  <c r="E31" s="1"/>
  <c r="E297"/>
  <c r="C26"/>
  <c r="E26" s="1"/>
  <c r="E226"/>
  <c r="B27"/>
  <c r="F27" s="1"/>
  <c r="F240"/>
  <c r="B29"/>
  <c r="F29" s="1"/>
  <c r="C24"/>
  <c r="E198"/>
  <c r="C18"/>
  <c r="E18" s="1"/>
  <c r="E132"/>
  <c r="E241"/>
  <c r="B18"/>
  <c r="F18" s="1"/>
  <c r="F132"/>
  <c r="B26"/>
  <c r="F26" s="1"/>
  <c r="F226"/>
  <c r="B28"/>
  <c r="F28" s="1"/>
  <c r="F254"/>
  <c r="B31"/>
  <c r="F31" s="1"/>
  <c r="F297"/>
  <c r="C30"/>
  <c r="E30" s="1"/>
  <c r="B14"/>
  <c r="C29"/>
  <c r="E29" s="1"/>
  <c r="C28"/>
  <c r="E28" s="1"/>
  <c r="C27"/>
  <c r="E27" s="1"/>
  <c r="C14"/>
  <c r="F107"/>
  <c r="C21"/>
  <c r="E21" s="1"/>
  <c r="B24"/>
  <c r="F24" s="1"/>
  <c r="B20"/>
  <c r="F20" s="1"/>
  <c r="B19"/>
  <c r="F19" s="1"/>
  <c r="C19"/>
  <c r="E19" s="1"/>
  <c r="E24" l="1"/>
  <c r="F14"/>
  <c r="C16"/>
  <c r="E16" s="1"/>
  <c r="B16"/>
  <c r="F16" s="1"/>
  <c r="F106"/>
  <c r="E14"/>
  <c r="B25"/>
  <c r="B211"/>
  <c r="B32" l="1"/>
  <c r="B6" s="1"/>
  <c r="B5" s="1"/>
  <c r="B9" s="1"/>
  <c r="B7" l="1"/>
  <c r="C25"/>
  <c r="D25"/>
  <c r="E210"/>
  <c r="F210"/>
  <c r="C211"/>
  <c r="D211"/>
  <c r="D32" l="1"/>
  <c r="D6" s="1"/>
  <c r="C32"/>
  <c r="C6" s="1"/>
  <c r="F211"/>
  <c r="E211"/>
  <c r="E25"/>
  <c r="F25"/>
  <c r="F32" l="1"/>
  <c r="E32"/>
  <c r="D5"/>
  <c r="D9" s="1"/>
  <c r="F6"/>
  <c r="E6"/>
  <c r="C5"/>
  <c r="C9" s="1"/>
  <c r="F5" l="1"/>
  <c r="D7"/>
  <c r="C7"/>
  <c r="E5"/>
</calcChain>
</file>

<file path=xl/sharedStrings.xml><?xml version="1.0" encoding="utf-8"?>
<sst xmlns="http://schemas.openxmlformats.org/spreadsheetml/2006/main" count="531" uniqueCount="208">
  <si>
    <t xml:space="preserve">Подпрограмма II «Развитие современной инфраструктуры»      </t>
  </si>
  <si>
    <t>бюджет городского округа</t>
  </si>
  <si>
    <t>бюджет автономного округа</t>
  </si>
  <si>
    <t>федеральный бюджет</t>
  </si>
  <si>
    <t xml:space="preserve">Подпрограмма III «Общее и дополнительное образование» </t>
  </si>
  <si>
    <t xml:space="preserve">Подпрограмма V «Здоровьесбережение и здоровьесозидание» </t>
  </si>
  <si>
    <t>Всего по муниципальной программе:</t>
  </si>
  <si>
    <t xml:space="preserve">          Цель муниципальной программы - обеспечение доступности качественного образования, соответствующего требованиям инновационного развития экономики и современным потребностям общества, а также всестороннего развития и самореализации подростков и молодежи.</t>
  </si>
  <si>
    <t>Подпрограмма I «Развитие физической культуры и спорта в городе Урай»</t>
  </si>
  <si>
    <t xml:space="preserve">          Муниципальная программа утверждена постановлением администрации города Урай 25.09.2018 №2466. </t>
  </si>
  <si>
    <t xml:space="preserve">          Цель муниципальной программы - создание условий, способствующих улучшению жилищных условий и качества жилищного обеспечения жителей, проживающих на территории муниципального образования город Урай.
    </t>
  </si>
  <si>
    <t xml:space="preserve">          Ответственный исполнитель муниципальной программы – управление по учету и распределению муниципального жилого фонда администрации города Урай.</t>
  </si>
  <si>
    <t xml:space="preserve">          Ответственный исполнитель муниципальной программы – управление по культуре и социальным вопросам администрации города Урай.</t>
  </si>
  <si>
    <t xml:space="preserve">          Муниципальная программа утверждена постановлением администрации города Урай от 25.09.2018 №2470. </t>
  </si>
  <si>
    <t xml:space="preserve">          Муниципальная программа утверждена постановлением администрации города Урай от 26.09.2017 №2760.  </t>
  </si>
  <si>
    <t>Подпрограмма I «Профилактика правонарушений»</t>
  </si>
  <si>
    <t>Непрограммная деятельность:</t>
  </si>
  <si>
    <t>1400000000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t>
  </si>
  <si>
    <t xml:space="preserve">          Муниципальная программа утверждена постановлением администрации города Урай от 25.09.2018 №2467.  </t>
  </si>
  <si>
    <t>Подпрограмма I «Обеспечение защиты населения и территории муниципального образования город Урай от чрезвычайных ситуаций»</t>
  </si>
  <si>
    <t>Подпрограмма II «Укрепление пожарной безопасности в городе Урай»</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</si>
  <si>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</si>
  <si>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Основное мероприятие «Санитарная очистка и ликвидация несанкционированных свалок на территории города Урай»</t>
  </si>
  <si>
    <t>Подпрограмма III «Развитие сельскохозяйственных товаропроизводителей»</t>
  </si>
  <si>
    <t xml:space="preserve">          Муниципальная программа утверждена постановлением администрации города Урай от 25.09.2018 №2469.</t>
  </si>
  <si>
    <t xml:space="preserve">          Ответственный исполнитель муниципальной программы - управление по информационным технологиям и связи администрации города Урай.</t>
  </si>
  <si>
    <t xml:space="preserve">          Ответственный исполнитель муниципальной программы – отдел дорожного хозяйства и транспорта администрации города Урай.</t>
  </si>
  <si>
    <t>Подпрограмма I «Дорожное хозяйство»</t>
  </si>
  <si>
    <t>Подпрограмма II «Транспорт»</t>
  </si>
  <si>
    <t xml:space="preserve">          Муниципальная программа утверждена постановлением администрации города Урай от 26.09.2017 №2757.  
</t>
  </si>
  <si>
    <t>Подпрограмма I «Создание условий для совершенствования системы муниципального управления»</t>
  </si>
  <si>
    <t>Подпрограмма III «Развитие муниципальной службы и резерва управленческих кадров»</t>
  </si>
  <si>
    <t xml:space="preserve">          Муниципальная программа утверждена постановлением администрации города Урай от 26.09.2017 №2758.  
</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</si>
  <si>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</si>
  <si>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(тыс.рублей)</t>
  </si>
  <si>
    <t xml:space="preserve">          Муниципальная программа утверждена постановлением администрации города Урай от 25.09.2018 №2468.  
</t>
  </si>
  <si>
    <t>Итого:</t>
  </si>
  <si>
    <t>0200000000   Муниципальная программа «Развитие образования и молодежной политики в городе Урай» на 2019-2030 годы</t>
  </si>
  <si>
    <t xml:space="preserve">          Муниципальная программа утверждена постановлением администрации города Урай от 27.09.2018 №2502.</t>
  </si>
  <si>
    <t xml:space="preserve">Подпрограмма I «Дошкольное образование»      </t>
  </si>
  <si>
    <t xml:space="preserve">Подпрограмма IV «Развитие муниципальной методической службы»        </t>
  </si>
  <si>
    <t xml:space="preserve">Подпрограмма VI «Молодежная политика»  </t>
  </si>
  <si>
    <t xml:space="preserve">Подпрограмма VII «Каникулярный отдых»  </t>
  </si>
  <si>
    <t>Показатели</t>
  </si>
  <si>
    <t>Расходы бюджета городского округа - всего</t>
  </si>
  <si>
    <t>Расходы на реализацию муниципальных программ</t>
  </si>
  <si>
    <t>удельный вес в расходах, %</t>
  </si>
  <si>
    <t>Расходы на непрограммную деятельность</t>
  </si>
  <si>
    <t>5. Муниципальная программа «Улучшение жилищных условий жителей, проживающих на территории муниципального образования город Урай» на 2019-2030 годы</t>
  </si>
  <si>
    <t>в том числе Дорожный фонд</t>
  </si>
  <si>
    <t xml:space="preserve">          Цель муниципальной программы - повышение качества и комфорта городской среды на территории муниципального образования город Урай.</t>
  </si>
  <si>
    <t xml:space="preserve">8000000000 Непрограммные направления деятельности                                 </t>
  </si>
  <si>
    <t>% исполнения к плановым назначениям отчетного периода</t>
  </si>
  <si>
    <t>% исполнения к годовым плановым назначениям</t>
  </si>
  <si>
    <t>Основное мероприятие «Выплата возмещений за жилые помещения в рамках соглашений, заключенных с собственниками изымаемых жилых помещений»</t>
  </si>
  <si>
    <t xml:space="preserve">Основное мероприятие «Формирование муниципальной телекоммуникационной инфраструктуры и развитие сервисов на ее основе» </t>
  </si>
  <si>
    <t>Основное мероприятие «Информирование населения через средства массовой информации»</t>
  </si>
  <si>
    <t>Основное мероприятие «Обеспечение деятельности муниципального бюджетного учреждения газета «Знамя»</t>
  </si>
  <si>
    <t>Основное мероприятие «Благоустройство территорий муниципального образования»</t>
  </si>
  <si>
    <t xml:space="preserve">Основное мероприятие «Мероприятия по подготовке документов градорегулирования» </t>
  </si>
  <si>
    <t xml:space="preserve">Основное мероприятие «Обеспечение реализации МКУ «УГЗиП г.Урай» функций и полномочий администрации города Урай в сфере градостроительства» </t>
  </si>
  <si>
    <t>Основное мероприятие «Обеспечение реализации МКУ «УКС г.Урай» функций и полномочий администрации города Урай в сфере капитального строительства»</t>
  </si>
  <si>
    <t xml:space="preserve">Основное мероприятие «Работы и мероприятия по землеустройству, подготовке и предоставлению земельных участков» </t>
  </si>
  <si>
    <t>2. Муниципальная программа «Развитие физической культуры, спорта и туризма в городе Урай» на 2019-2030 годы</t>
  </si>
  <si>
    <t xml:space="preserve"> </t>
  </si>
  <si>
    <t>Подпрограмма III "Формирование законопослушного поведения участников дорожного движения"</t>
  </si>
  <si>
    <t>Прочие мероприятия органов местного самоуправления, муниципальных учреждений</t>
  </si>
  <si>
    <t>Подпрограмма I «Развитие малого и среднего предпринимательства», в том числе:</t>
  </si>
  <si>
    <t>Региональный проект «Формирование комфортной городской среды»</t>
  </si>
  <si>
    <t>Всего на реализацию национальных (региональных) проектов</t>
  </si>
  <si>
    <t>1. Муниципальная программа «Развитие образования и молодежной политики в городе Урай» на 2019-2030 годы</t>
  </si>
  <si>
    <t>6.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t>
  </si>
  <si>
    <t xml:space="preserve">7. Муниципальная программа «Охрана окружающей среды в границах города Урай» </t>
  </si>
  <si>
    <t xml:space="preserve">8. Муниципальная программа «Развитие транспортной системы города Урай» </t>
  </si>
  <si>
    <t>Резервный фонд администрации города Урай</t>
  </si>
  <si>
    <t>Реализация мероприятий через инициативные проекты</t>
  </si>
  <si>
    <t>0800000000 Муниципальная программа «Улучшение жилищных условий жителей, проживающих на территории муниципального образования город Урай» на 2019-2030 годы</t>
  </si>
  <si>
    <t>Основное мероприятие «Приобретение жилых помещений у застройщиков и у лиц, не являющихся застройщиками, в многоквартирных домах, введенных в эксплуатацию не ранее 5 лет, предшествующих текущему году, а также в жилых домах, указанных в пункте 2 части 2 статьи 49 Градостроительного кодекса Российской Федерации, в строящихся многоквартирных домах или в многоквартирных домах, в которых жилые помещения будут созданы в будущем»</t>
  </si>
  <si>
    <t>Основное мероприятие «Улучшение жилищных условий ветеранов Великой Отечественной войны и вставших на учет в качестве нуждающихся в жилых помещениях до 01.01.2005 ветеранов боевых действий, инвалидов и семей, имеющих детей-инвалидов»</t>
  </si>
  <si>
    <t xml:space="preserve">1500000000 Муниципальная программа «Охрана окружающей среды в границах города Урай» </t>
  </si>
  <si>
    <t xml:space="preserve">1800000000 Муниципальная программа «Развитие транспортной системы города Урай» </t>
  </si>
  <si>
    <t xml:space="preserve">2200000000 Муниципальная программа «Профилактика правонарушений на территории города Урай» на 2018-2030 годы </t>
  </si>
  <si>
    <t>2300000000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t>
  </si>
  <si>
    <t>2400000000 Муниципальная программа «Информационное общество – Урай» на 2019-2030 годы</t>
  </si>
  <si>
    <t>Основное мероприятие «Обеспечение информационной безопасности в администрации города Урай, органах администрации города Урай, муниципальных казенных, бюджетных и автономных учреждениях города Урай»</t>
  </si>
  <si>
    <t xml:space="preserve">2600000000 Муниципальная программа «Обеспечение градостроительной деятельности на территории города Урай» на  2018-2030 годы                                   </t>
  </si>
  <si>
    <t>Основное мероприятие «Строительство систем инженерной инфраструктуры в целях обеспечения инженерной подготовки земельных участков для жилищного строительства»</t>
  </si>
  <si>
    <t xml:space="preserve">2800000000 Муниципальная программа «Управление муниципальными финансами в городе Урай» </t>
  </si>
  <si>
    <t xml:space="preserve">          Муниципальная программа утверждена постановлением администрации города Урай от  от  30.09.2020 №2366.   </t>
  </si>
  <si>
    <t xml:space="preserve">          Муниципальная программа утверждена постановлением администрации города Урай от от  29.09.2020 №2341.  
</t>
  </si>
  <si>
    <t xml:space="preserve">          Муниципальная программа утверждена постановлением администрации города Урай от 30.09.2020 №2358.  </t>
  </si>
  <si>
    <t xml:space="preserve">Основное мероприятие «Соблюдение норм Бюджетного кодекса Российской Федерации (статьи 111, 184.1)» </t>
  </si>
  <si>
    <t xml:space="preserve">Основное мероприятие «Обеспечение деятельности Комитета по финансам администрации города Урай» </t>
  </si>
  <si>
    <t xml:space="preserve">2900000000 Муниципальная программа «Совершенствование и развитие муниципального управления в городе Урай» на 2018-2030 годы» </t>
  </si>
  <si>
    <t>Региональный проект «Создание условий для легкого старта и комфортного ведения бизнеса»</t>
  </si>
  <si>
    <t>Всего на проведение мероприятий через инициативные проекты, в том числе:</t>
  </si>
  <si>
    <t xml:space="preserve">Примечание (причины неисполнения от плановых назначений отчетного периода) </t>
  </si>
  <si>
    <t xml:space="preserve">0400000000   Муниципальная программа «Культура города Урай» </t>
  </si>
  <si>
    <t xml:space="preserve">          Муниципальная программа утверждена постановлением администрации города Урай от 27.09.2021 №2351. </t>
  </si>
  <si>
    <t>Подпрограмма I «Усовершенствование организационных, экономических механизмов развития учреждений культуры и организаций дополнительного образования в области искусств»</t>
  </si>
  <si>
    <t xml:space="preserve">3. Муниципальная программа «Культура города Урай» </t>
  </si>
  <si>
    <t xml:space="preserve">0700000000 Муниципальная программа «Развитие гражданского общества на территории города Урай» </t>
  </si>
  <si>
    <t xml:space="preserve">          Муниципальная программа утверждена постановлением администрации города Урай от 29.09.2021 года №2359. </t>
  </si>
  <si>
    <t>Основное мероприятие «Развитие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t>
  </si>
  <si>
    <t>Основное мероприятие «Предоставление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t>
  </si>
  <si>
    <t xml:space="preserve">          Ответственный исполнитель муниципальной программы – управление по развитию местного самоуправления администрации города Урай.</t>
  </si>
  <si>
    <t>Подпрограмма III «Участие в профилактике терроризма, а также минимизации и (или) ликвидации последствий проявлений терроризма»</t>
  </si>
  <si>
    <t>Региональный проект «Акселерация субъектов малого и среднего предпринимательства»</t>
  </si>
  <si>
    <t>Подпрограмма II «Развитие потребительского рынка»</t>
  </si>
  <si>
    <t>Основное мероприятие «Развитие информационных систем, инфраструктуры информационного общества и цифровой экономики на территории  муниципального образования город Урай»</t>
  </si>
  <si>
    <t xml:space="preserve">          Муниципальная программа утверждена постановлением администрации города Урай от от 30.09.2020 №2367.  
</t>
  </si>
  <si>
    <t xml:space="preserve">          Ответственный исполнитель муниципальной программы – Комитет по финансам администрации города Урай.</t>
  </si>
  <si>
    <t>Исполнители: Зорина Л.В., Фатеева Н.Ю.</t>
  </si>
  <si>
    <t xml:space="preserve">4. Муниципальная программа «Развитие гражданского общества на территории города Урай» </t>
  </si>
  <si>
    <t>Подпрограмма I «Создание условий для обеспечения содержания объектов жилищно-коммунального комплекса города Урай», в том числе:</t>
  </si>
  <si>
    <t>Подпрограмма I «Создание условий для обеспечения содержания объектов жилищно-коммунального комплекса города Урай» (проведение конкурсов)</t>
  </si>
  <si>
    <t xml:space="preserve">в том числе в разрезе муниципальных программ: </t>
  </si>
  <si>
    <t>1.Национальный проект «Образование»</t>
  </si>
  <si>
    <t>2. Национальный проект «Жилье и городская среда»</t>
  </si>
  <si>
    <t>3. Национальный проект «Малое и среднее предпринимательство и поддержка индивидуальной предпринимательской инициативы»</t>
  </si>
  <si>
    <t xml:space="preserve">2500000000 Муниципальная программа «Формирование комфортной городской среды города Урай» </t>
  </si>
  <si>
    <t xml:space="preserve">          Муниципальная программа утверждена постановлением администрации города Урай от 27.09.2017 №2377</t>
  </si>
  <si>
    <t>Уточненный план на 2024 год</t>
  </si>
  <si>
    <t>0300000000 Муниципальная программа «Развитие физической культуры, спорта и туризма в городе Урай и укрепление здоровья граждан города Урай» на 2019-2030 годы</t>
  </si>
  <si>
    <t>Основное мероприятие «Оказание финансовой поддержки социально ориентированным некоммерческим организациям посредством предоставления субсидий (грантов в форме субсидий)</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</si>
  <si>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мероприятие «Предоставление молодым семьям социальных выплат в виде субсидий»</t>
  </si>
  <si>
    <t>Основное мероприятие «Предоставление субсидии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</si>
  <si>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2100000000 Муниципальная программа «Укрепление межнационального и межконфессионального согласия, профилактика экстремизма на территории города Урай»</t>
  </si>
  <si>
    <t xml:space="preserve">          Муниципальная программа утверждена постановлением администрации города Урай от 26.09.2023 №2047.  </t>
  </si>
  <si>
    <t xml:space="preserve">          Ответственный исполнитель муниципальной программы – управление внутренней политики администрации города Урай.</t>
  </si>
  <si>
    <t xml:space="preserve">          Цели муниципальной программы - укрепление единства народов Российской Федерации, проживающих на территории города Урай, профилактика экстремизма на территории города Урай.
    </t>
  </si>
  <si>
    <t>Подпрограмма I «Укрепление межнационального и межконфессионального согласия, поддержка и развитие языков и культуры народов Российской Федерации, проживающих на территории города Урай, обеспечение социальной и культурной адаптации мигрантов, профилактика межнациональных (межэтнических), межконфессиональных конфликтов»</t>
  </si>
  <si>
    <t>Подпрограмма II «Участие в профилактике экстремизма, а также минимизации и (или) ликвидации последствий проявлений экстремизма»</t>
  </si>
  <si>
    <t xml:space="preserve">          Ответственный исполнитель муниципальной программы – Отдел гражданской защиты населения и общественной безопаности администрации города Урай.</t>
  </si>
  <si>
    <t xml:space="preserve">          Цели муниципальной программы - снижение уровня преступности, совершенствование системы профилактики немедицинского потребления наркотиков, профилактика терроризма на территории города Урай, профилактика экстремизма на территории города Урай, укрепление единства народов Российской Федерации, проживающих на территории города Урай.
    </t>
  </si>
  <si>
    <t xml:space="preserve">          Ответственный исполнитель муниципальной программы – Управление экономического развития администрации города Урай. </t>
  </si>
  <si>
    <t xml:space="preserve">          Цели муниципальной программы - создание условий для устойчивого развития малого и среднего предпринимательства на территории города Урай, создание условий для развития потребительского рынка, расширения предложений товаров и услуг на территории города Урай, создание условий для устойчивого развития агропромышленного комплекса и повышение конкурентоспособности сельскохозяйственной продукции, произведенной на территории города Урай.
    </t>
  </si>
  <si>
    <t xml:space="preserve">          Ответственный исполнитель муниципальной программы – управление образования администрации города Урай.</t>
  </si>
  <si>
    <t xml:space="preserve">          Цели муниципальной программы - создание условий для обеспечения жителей возможностью систематически заниматься физической культурой и спортом, массовым спортом, в том числе повышения уровня обеспеченности населения объектами спорта, а также создание условий для развития детско-юношеского спорта, системы отбора и подготовки спортивного резерва, создание условий для развития внутреннего и въездного туризма на территории города Урай, создание условий для укрепления качества и продолжительности жизни граждан города Урай.
    </t>
  </si>
  <si>
    <t xml:space="preserve">          Цель муниципальной программы - укрепление единого культурного пространства, создание комфортных условий и равных возможностей доступа населения к культурным ценностям, цифровым ресурсам,  самореализации и раскрытия таланта каждого жителя города Урай.
    </t>
  </si>
  <si>
    <t xml:space="preserve">          Ответственный исполнитель муниципальной программы – Отдел гражданской защиты населения и общественной безопасности администрации города Урай. </t>
  </si>
  <si>
    <t xml:space="preserve">          Цель муниципальной программы -повышение безопасности населения и территории города Урай в особый период и в случаях чрезвычайных ситуаций, повышение уровня пожарной безопасности на территории города Урай. 
</t>
  </si>
  <si>
    <t xml:space="preserve">          Цели муниципальной программы - повышение уровня благоприятной окружающей среды для  жителей города Урай.</t>
  </si>
  <si>
    <t>Региональный проект "Национальная система пространственных данных"</t>
  </si>
  <si>
    <t xml:space="preserve">          Ответственные исполнители муниципальной программы – сводно-аналитический отдел администрации города Урай. </t>
  </si>
  <si>
    <t xml:space="preserve">          Ответственный исполнитель муниципальной программы – Муниципальное казенное учреждение «Управление жилищно-коммунального хозяйства администрации города Урай». </t>
  </si>
  <si>
    <t>Дума города Урай</t>
  </si>
  <si>
    <t>Контрольно-счетная палата города Урай</t>
  </si>
  <si>
    <t>Средства предусмотрены на финансовое обеспечение непредвиденных расходов, необходимость в которых может возникнуть в процессе исполнения бюджета города в 2024 году.</t>
  </si>
  <si>
    <t>Расходы бюджета городского округа на проведение мероприятий, реализация которых осуществляется в 2024 году через инициативные проекты</t>
  </si>
  <si>
    <t>Региональный проект «Современная школа» (продолжение строительства объекта "Средняя школа в мкр.1А на 900 мест")</t>
  </si>
  <si>
    <t>Региональный проект «Патриотическое воспитание граждан Российской Федерации»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</si>
  <si>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Региональный проект «Формирование комфортной городской среды» (Благоустройство пешеходной зоны в мкр.2 "Мемориал памяти")</t>
  </si>
  <si>
    <t>Региональный проект «Создание условий для легкого старта и комфортного ведения бизнеса» (финансовая поддержка субъектов малого и среднего предпринимательства)</t>
  </si>
  <si>
    <t>Региональный проект «Акселерация субъектов малого и среднего предпринимательства» (финансовая поддержка субъектов малого и среднего предпринимательства)</t>
  </si>
  <si>
    <t>9. Муниципальная программа «Укрепление межнационального и межконфессионального согласия, профилактика экстремизма на территории города Урай»</t>
  </si>
  <si>
    <t>10. Муниципальная программа «Профилактика правонарушений на территории города Урай» на 2018-2030 годы</t>
  </si>
  <si>
    <t xml:space="preserve">11.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 </t>
  </si>
  <si>
    <t>12. Муниципальная программа «Информационное общество – Урай» на 2019-2030 годы</t>
  </si>
  <si>
    <t>13. Муниципальная программа «Формирование комфортной  городской среды города Урай»</t>
  </si>
  <si>
    <t>14. Муниципальная программа «Обеспечение градостроительной деятельности на территории города Урай» на  2018-2030 годы</t>
  </si>
  <si>
    <t xml:space="preserve">15. Муниципальная программа «Управление муниципальными финансами в городе Урай» </t>
  </si>
  <si>
    <t>16. Муниципальная программа «Совершенствование и развитие муниципального управления в городе Урай» на 2018-2030 годы</t>
  </si>
  <si>
    <t>17. Муниципальная программа «Развитие жилищно-коммунального комплекса и повышение энергетической эффективности в городе Урай» на 2019-2030 годы</t>
  </si>
  <si>
    <t xml:space="preserve">Более подробная информация в разрезе мероприятий муниципальных программ отражена в отчетах о ходе исполнения комплексного плана (сетевого графика) реализации муниципальных программ и размещена на официальном сайте органов местного самоуправления в разделе Экономика/Стратегическое планирование/Муниципальные программы  http://uray.ru/municipalnye-programmy.  </t>
  </si>
  <si>
    <t xml:space="preserve">Неисполнение плановых назначений по проведению городских мероприятий (в том числе отказ от проведения  праздничного фейерверка в рамках празднования Дня Победы) </t>
  </si>
  <si>
    <t>Неисполнение обусловлено наличием вакантной ставки</t>
  </si>
  <si>
    <t>1. Муниципальная программа «Развитие жилищно-коммунального комплекса и повышение энергетической эффективности в городе Урай» на 2019-2030 годы</t>
  </si>
  <si>
    <t xml:space="preserve">          Цели муниципальной программы - совершенствование сети автомобильных дорог общего пользования местного значения, повышение пропускной способности транспортных потоков на улично-дорожной сети, обеспечение доступности и повышение качества транспортных услуг населению города Урай, повышение безопасности дорожного движения в городе Урай.   </t>
  </si>
  <si>
    <t xml:space="preserve">Расходы бюджета городского округа Урай на реализацию муниципальных программ и непрограммную деятельность  на 01.10.2024 года составили:                                                                 </t>
  </si>
  <si>
    <t>план на 01.10.2024</t>
  </si>
  <si>
    <t xml:space="preserve">исполнено на 01.10.2024 </t>
  </si>
  <si>
    <t xml:space="preserve">          В составе непрограммных направлений деятельности бюджета городского округа на 2024 год предусмотрены средства на обеспечение деятельности Думы города Урай, Контрольно-счетной палаты города Урай и прочие мероприятия ОМС:</t>
  </si>
  <si>
    <r>
      <t xml:space="preserve">Председатель Комитета по финансам администрации города Урай  </t>
    </r>
    <r>
      <rPr>
        <u/>
        <sz val="12"/>
        <color theme="1"/>
        <rFont val="Times New Roman"/>
        <family val="1"/>
        <charset val="204"/>
      </rPr>
      <t xml:space="preserve">                                </t>
    </r>
    <r>
      <rPr>
        <sz val="12"/>
        <color theme="1"/>
        <rFont val="Times New Roman"/>
        <family val="1"/>
        <charset val="204"/>
      </rPr>
      <t xml:space="preserve"> И.В.Хусаинова</t>
    </r>
  </si>
  <si>
    <t xml:space="preserve">3500000000 Муниципальная программа «Развитие жилищно-коммунального комплекса и повышение энергетической эффективности в городе Урай» на 2019 - 2030 годы                                 </t>
  </si>
  <si>
    <t xml:space="preserve">          Цели муниципальной программы - формирование благоприятных и комфортных условий для проживания населения на территории города Урай, повышение надежности и качества предоставления жилищно-коммунальных услуг; повышение энергосбережения и энергетической эффективности.    </t>
  </si>
  <si>
    <t xml:space="preserve">          Цели муниципальной программы - совершенствование муниципального управления,  повышение его эффективности; совершенствование организации муниципальной службы,  повышение ее эффективности; повышение эффективности исполнения должностными лицами органов местного самоуправления города Урай своих должностных обязанностей по реализации прав и законных интересов жителей в муниципальном образовании городской округ город Урай.    </t>
  </si>
  <si>
    <t>Неисполение плановых назначений отчетного периода связано  с оплатой услуг по фактически произведенным затратам; наличием вакансий, длительными больничными листами. Финансирование мероприятий по содействию трудоустройству граждан осуществляется в соответствии с реестром получателей средств бюджета автономного округа и заключенными договорами. Оплата производится за фактически отработанное время.</t>
  </si>
  <si>
    <t xml:space="preserve">          Цель муниципальной программы - повышение качества управления муниципальными финансами муниципального образования.    </t>
  </si>
  <si>
    <t xml:space="preserve">          Цели муниципальной программы - создание условий для устойчивого развития территорий города, рационального использования природных ресурсов на основе документов градорегулирования, способствующих дальнейшему развитию жилищной, инженерной, транспортной и социальной инфраструктур города, с учетом интересов граждан, организаций и предпринимателей по созданию благоприятных условий жизнедеятельности; вовлечение в оборот земель, находящихся в  муниципальной собственности; мониторинг и обновление электронной базы градостроительных данных,  обеспечение информационного и электронного взаимодействия; создание условий на территории города Урай для увеличения объемов индивидуального жилищного строительства.    </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</si>
  <si>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t>
  </si>
  <si>
    <t xml:space="preserve">          Цели муниципальной программы - формирование информационного пространства на основе использования информационных и телекоммуникационных технологий для повышения качества жизни граждан, улучшения условий деятельности организаций города Урай и обеспечения условий для реализации эффективной системы управления в органах местного самоуправления города.    </t>
  </si>
  <si>
    <t>Оплата по факту оказанных услуг по освещению проводимых мероприятий в средствах массовой информации</t>
  </si>
  <si>
    <t xml:space="preserve">          Цель муниципальной программы - создание условий для развития гражданского общества и реализации гражданских инициатив.    </t>
  </si>
  <si>
    <t xml:space="preserve">          Ответственный исполнитель муниципальной программы – управление по физической культуре, спорту и туризму администрации города Урай, управление по культуре и социальным вопросам администрации города Урай</t>
  </si>
  <si>
    <t>Расходы бюджета городского округа Урай на реализацию региональных (национальных) проектов по состоянию на 01.10.2024</t>
  </si>
  <si>
    <t>Подпрограмма II «Поддержка творческих и социокультурных гражданских инициатив, способствующих самореализации населения. Вовлечение граждан в культурную деятельность»</t>
  </si>
  <si>
    <t>Завершение работ и ввод объекта в декабре 2024 года.</t>
  </si>
  <si>
    <t>Потребность в предоставлении субсидии в 2024 году у муниципального образования отсутствует.</t>
  </si>
  <si>
    <t>Неисполнение мероприятия по организации питания за счет дней, пропущенных учащимися по причине болезни. Подготовлено письмо в окружной Департамент на корректировку планов ОБ  в строну уменьшения на сумму 19 000,0 тыс.руб. Экономия средств в сумме 3 455,5 тыс.руб. перераспределена в октябре 2024 года (Решение Думы г.Урай от 24.10.2024 №76) на  льготный проезд, периодические медосмотры в образовательных учреждениях, а так же на  питание в детских садах.</t>
  </si>
  <si>
    <t>Экономия средств по организации работы лагеря дневного пребывания детей в период весенних и летних каникул. Кроме того,экономия по фактическим расходам на отдых и оздоровление детей за пределами  города. Подготовлено письмо в окружной Департамент на корректировку планов ОБ  в строну уменьшения на сумму 2292,3 тыс.руб.  Экономия средств в сумме 811,5 тыс.руб. перераспределена в октябре 2024 года (Решение Думы г.Урай от 24.10.2024 №76) на  льготный проезд.</t>
  </si>
  <si>
    <t>Работы  выполняются согласно сроков установленных в МК. По состоянию на 01.11.2024 кассовый расход составляет 1873,5 тыс.руб. 31.10.2024 подписаны акты по выполнению работ на сумму 1067,0 тыс.руб.  Оплата будет произведена. в течении 14 дней.  Кроме того, заключен МК со сроком исполнения (переходящий) в 2025 году на сумму 504,8 тыс.руб.</t>
  </si>
  <si>
    <t xml:space="preserve">Средства предусмотрены на обслуживание муниципального долга на случай привлечения кредитных ресурсов на покрытие дефицита бюджета города. По состоянию на 01.11.2024 кредитные ресурсы не привлекались. </t>
  </si>
  <si>
    <t>Остаток средств предусмотрен на организацию и проведение городского конкурса по комплексному благоустройству общественных территорий в зимний период (декабрь 2024 года).</t>
  </si>
  <si>
    <t>По состоянию на 01.11.2024 мероприятие выполнено и оплата произведена.</t>
  </si>
  <si>
    <t>По состоянию на 01.11.2024 кассовый расход составил 175,2 тыс.руб. В декабре 2024 запланировано мероприятие "Растем в России".</t>
  </si>
  <si>
    <t>Субсидия ОБ предоставляется согласно заявки МО за фактически реализованную собственную продукцию. Кроме того, решением Думы города Урай от 24.10.2024 №76 уменьшены годовые объемы на сумму 7600,0 тыс.руб.</t>
  </si>
  <si>
    <t>Остаток средств предусмотрен на огранизацию ярмарок выходного дня в ноябре-декабре 2024 года.</t>
  </si>
  <si>
    <t>Неисполнение плановых назначений отчетного периода
обусловлено нарушением срока исполнения подрядчиком работ  по разработке документации по планировке территории
мкр.Аэропорт. В настоящее время документация загружена в
систему ЕИС и подрядчиком устраняются выданные замечания.
Кроме того, за счет экономии от конкурсных процедур заключен МК на выполнение работ по изменению в документацию по планировке территории и проект межевания микрорайона 1Д со сроком исполнения и оплатой в декабре  2024 года.</t>
  </si>
  <si>
    <t>Выполнение кадастровых работ осуществляется согласно условиям заключенных договоров. На 01.11.2024 кассовый расход составляет 352,0 тыс.рублей. Срок окончания выполнения работ 25.12.2024.</t>
  </si>
  <si>
    <t>Предоставление субсидии носит заявительный характер.</t>
  </si>
  <si>
    <t xml:space="preserve">Выполнение работ по содержанию автомобильных дорог жилой зоны, объектов благоустройства, оказание услуг ТО сетей УО, реализация населению сжиженного газа  закрыто по факту. По текущему содержанию МКУ «УЖКХ г. Урай» оплата услуг произведена по фактическим затратам (наличие больничных листов).  Кроме того, согласно условий заключенного МК на выполнение инженерных изысканий, осуществление подготовки проектной и рабочей документации в целях реконструкции объекта капстроительства «Реконструкция канализационных очистных сооружений в г.Урай» запланировано на декабрь 2024 года в сумме 35 886,9 тыс.руб. Не осуществлена оплата за счет средства ФБ в сумме 6 592,0 тыс.руб. за выполненные работы по капитальному ремонту напорного канализационного коллектора от КНС-3 до КОС. </t>
  </si>
  <si>
    <t xml:space="preserve">Произведена оплата по факту оказания услуг за продуктовые наборы для граждан, призванных на военную службу, услуг по вскрытию, дезинфекции и утилизации цинковых гробов (мобилизационные мероприятия). Кроме того, подрядчиком неисполнены условия контракта по выполнению работ по ремонту общего имущества МКД по решению суда мкр.1,дом 5 (срок оказания услуг не позднее 31 марта 2024 года). МКУ УЖКХ в октябре 2024 года в одностороннем порядке расторгли договор с пордяной организацией с занесением его в реестр недобросовестных. </t>
  </si>
  <si>
    <t>Неисполнение плановых назначений: 1) объект "Капитальный ремонт МБДОУ № 19"  в сумме 1150,0 тыс. руб. в связи с несвоевременным исполнением подрядчиком своих обязательств, ведется претензионная работа. В настоящее время документы находятся на гос.экспертизе по проверке достоверности сметной стоимости объекта;2) объект "Капитальный ремонт МБОУ "Гимназия им.А.И. Яковлева" в сумме 1.267,9 тыс.руб. по причине несвоевременного исполнения подрядчиком своих обязательств, ведется претензионная работа. В настоящее время проектировщиком устраняются замечания по проекту срок до 15.11.2024 г.; 3) Неоднократно проводились торги (3 раза) на выполнение работ по установке и замене оконных блоков в д/с№21. В сентябре 2024 г. повторно состоялись торги, 16.09.2024 заключен договор на установку и замену оконных блоков в д/с№21. По состоянию на 01.11.2024 работы выполнены и оплата произведена в полном объеме в сумме 1 382,0 тыс.руб.</t>
  </si>
  <si>
    <t>Экономия сложилась за счет документального подтверждения долга молодой семьи в меньшем объеме. В окружной Департамент 26.09.2024 направлено обращение  на уменьшение планов (ОБ,ФБ) на сумму 1 166,8 тыс.руб.</t>
  </si>
  <si>
    <t>Проектная документация по объекту  "Объездная автомобильная дорога в г.Урай" (ПИР) направлена на гос.экпертизу. В настоящее время проектировщиком устраняются замечания выданные при проведении гос.экспертизы.</t>
  </si>
  <si>
    <t>Оплата расходов на текущее содержание комиссии по делам несовершеннолетних (КДН) и административной комиссии (АК), и за обслуживание системы видеонаблюдения в сфере общественного порядка произведена согласно фактически выставленных счетов на оплату.</t>
  </si>
  <si>
    <t>Неисполение плановых назначений отчетного периода на 01.10.2024:1) по объекту "Инженерные сети и проезды мкр.Солнечный"  в сумме 573,5 тыс. руб., экономия при выполнении работ по разработке ПСД; 2) по объекту "Устройство сетей наружного освещения по улицам 9 мая, Хвойная"  в сумме 40,7 тыс. руб., экономия при расчете НМЦК, работы на объекте завершены. Решением Думы города Урай от 24.10.2024 №76 была перераспределена экономия в сумме 504,8 тыс.руб. на выполнение работ по ликвидации свалок.  По состоянию на 01.11.2024 работы по устройству сетей водоснабжения на объекте: «Инженерные сети и проезды микрорайона Солнечный» выполнены, выполнение в сумме 12 460,0 тыс.руб. загружено в систему ЕИС проходит проверку, подрядчик устраняет замечания. Кроме того, в ноябре планируется провести закупку на выполнение работ по строительству проездов на объекте: «Инженерные сети и проезды микрорайона Солнечный» с НМЦК в сумме 6 480,2 тыс.руб.</t>
  </si>
</sst>
</file>

<file path=xl/styles.xml><?xml version="1.0" encoding="utf-8"?>
<styleSheet xmlns="http://schemas.openxmlformats.org/spreadsheetml/2006/main">
  <numFmts count="10">
    <numFmt numFmtId="164" formatCode="_-* #,##0.00_р_._-;\-* #,##0.00_р_._-;_-* &quot;-&quot;??_р_._-;_-@_-"/>
    <numFmt numFmtId="165" formatCode="_-* #,##0.0_р_._-;\-* #,##0.0_р_._-;_-* &quot;-&quot;??_р_._-;_-@_-"/>
    <numFmt numFmtId="166" formatCode="_-* #,##0.0\ _₽_-;\-* #,##0.0\ _₽_-;_-* &quot;-&quot;?\ _₽_-;_-@_-"/>
    <numFmt numFmtId="167" formatCode="#,##0.0;[Red]\-#,##0.0;0.0"/>
    <numFmt numFmtId="168" formatCode="0000000000"/>
    <numFmt numFmtId="169" formatCode="#,##0.0"/>
    <numFmt numFmtId="170" formatCode="0.0"/>
    <numFmt numFmtId="171" formatCode="#,##0.0_ ;\-#,##0.0\ "/>
    <numFmt numFmtId="172" formatCode="000000"/>
    <numFmt numFmtId="173" formatCode="#,##0.00\ &quot;₽&quot;"/>
  </numFmts>
  <fonts count="33">
    <font>
      <sz val="11"/>
      <color theme="1"/>
      <name val="Calibri"/>
      <family val="2"/>
      <charset val="204"/>
      <scheme val="minor"/>
    </font>
    <font>
      <sz val="11"/>
      <color theme="1"/>
      <name val="Calibri"/>
      <family val="2"/>
      <charset val="204"/>
      <scheme val="minor"/>
    </font>
    <font>
      <sz val="10"/>
      <name val="Arial"/>
      <family val="2"/>
      <charset val="204"/>
    </font>
    <font>
      <sz val="11"/>
      <color rgb="FFFF0000"/>
      <name val="Calibri"/>
      <family val="2"/>
      <charset val="204"/>
      <scheme val="minor"/>
    </font>
    <font>
      <sz val="11"/>
      <color rgb="FFFF0000"/>
      <name val="Times New Roman"/>
      <family val="1"/>
      <charset val="204"/>
    </font>
    <font>
      <sz val="9"/>
      <color rgb="FFFF0000"/>
      <name val="Times New Roman"/>
      <family val="1"/>
      <charset val="204"/>
    </font>
    <font>
      <sz val="10"/>
      <color rgb="FFFF0000"/>
      <name val="Times New Roman"/>
      <family val="1"/>
      <charset val="204"/>
    </font>
    <font>
      <sz val="12"/>
      <color rgb="FFFF0000"/>
      <name val="Times New Roman"/>
      <family val="1"/>
      <charset val="204"/>
    </font>
    <font>
      <b/>
      <sz val="11"/>
      <color rgb="FFFF0000"/>
      <name val="Calibri"/>
      <family val="2"/>
      <charset val="204"/>
      <scheme val="minor"/>
    </font>
    <font>
      <sz val="9"/>
      <color rgb="FFFF0000"/>
      <name val="Calibri"/>
      <family val="2"/>
      <charset val="204"/>
      <scheme val="minor"/>
    </font>
    <font>
      <sz val="10"/>
      <color rgb="FFFF0000"/>
      <name val="Calibri"/>
      <family val="2"/>
      <charset val="204"/>
      <scheme val="minor"/>
    </font>
    <font>
      <i/>
      <sz val="11"/>
      <color rgb="FFFF0000"/>
      <name val="Calibri"/>
      <family val="2"/>
      <charset val="204"/>
      <scheme val="minor"/>
    </font>
    <font>
      <sz val="11"/>
      <color indexed="8"/>
      <name val="Calibri"/>
      <family val="2"/>
      <charset val="204"/>
    </font>
    <font>
      <sz val="11"/>
      <color theme="1"/>
      <name val="Calibri"/>
      <family val="2"/>
      <scheme val="minor"/>
    </font>
    <font>
      <b/>
      <sz val="11"/>
      <color theme="1"/>
      <name val="Calibri"/>
      <family val="2"/>
      <charset val="204"/>
      <scheme val="minor"/>
    </font>
    <font>
      <sz val="11"/>
      <color theme="1"/>
      <name val="Times New Roman"/>
      <family val="1"/>
      <charset val="204"/>
    </font>
    <font>
      <sz val="9"/>
      <color theme="1"/>
      <name val="Times New Roman"/>
      <family val="1"/>
      <charset val="204"/>
    </font>
    <font>
      <b/>
      <sz val="10"/>
      <color theme="1"/>
      <name val="Calibri"/>
      <family val="2"/>
      <charset val="204"/>
      <scheme val="minor"/>
    </font>
    <font>
      <b/>
      <sz val="12"/>
      <color theme="1"/>
      <name val="Times New Roman"/>
      <family val="1"/>
      <charset val="204"/>
    </font>
    <font>
      <sz val="12"/>
      <color theme="1"/>
      <name val="Times New Roman"/>
      <family val="1"/>
      <charset val="204"/>
    </font>
    <font>
      <sz val="9"/>
      <color theme="1"/>
      <name val="Calibri"/>
      <family val="2"/>
      <charset val="204"/>
      <scheme val="minor"/>
    </font>
    <font>
      <sz val="10"/>
      <color theme="1"/>
      <name val="Calibri"/>
      <family val="2"/>
      <charset val="204"/>
      <scheme val="minor"/>
    </font>
    <font>
      <b/>
      <sz val="11"/>
      <color theme="1"/>
      <name val="Times New Roman"/>
      <family val="1"/>
      <charset val="204"/>
    </font>
    <font>
      <i/>
      <sz val="11"/>
      <color theme="1"/>
      <name val="Times New Roman"/>
      <family val="1"/>
      <charset val="204"/>
    </font>
    <font>
      <i/>
      <sz val="9"/>
      <color theme="1"/>
      <name val="Times New Roman"/>
      <family val="1"/>
      <charset val="204"/>
    </font>
    <font>
      <i/>
      <sz val="10"/>
      <color theme="1"/>
      <name val="Calibri"/>
      <family val="2"/>
      <charset val="204"/>
      <scheme val="minor"/>
    </font>
    <font>
      <i/>
      <sz val="11"/>
      <color theme="1"/>
      <name val="Calibri"/>
      <family val="2"/>
      <charset val="204"/>
      <scheme val="minor"/>
    </font>
    <font>
      <u/>
      <sz val="12"/>
      <color theme="1"/>
      <name val="Times New Roman"/>
      <family val="1"/>
      <charset val="204"/>
    </font>
    <font>
      <i/>
      <sz val="10"/>
      <color theme="1"/>
      <name val="Times New Roman"/>
      <family val="1"/>
      <charset val="204"/>
    </font>
    <font>
      <sz val="10"/>
      <color theme="1"/>
      <name val="Times New Roman"/>
      <family val="1"/>
      <charset val="204"/>
    </font>
    <font>
      <b/>
      <sz val="10"/>
      <color theme="1"/>
      <name val="Times New Roman"/>
      <family val="1"/>
      <charset val="204"/>
    </font>
    <font>
      <sz val="8"/>
      <color theme="1"/>
      <name val="Times New Roman"/>
      <family val="1"/>
      <charset val="204"/>
    </font>
    <font>
      <b/>
      <sz val="9"/>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0" fontId="2" fillId="0" borderId="0"/>
    <xf numFmtId="0" fontId="13" fillId="0" borderId="0"/>
    <xf numFmtId="164" fontId="12" fillId="0" borderId="0" applyFont="0" applyFill="0" applyBorder="0" applyAlignment="0" applyProtection="0"/>
    <xf numFmtId="164" fontId="12" fillId="0" borderId="0" applyFont="0" applyFill="0" applyBorder="0" applyAlignment="0" applyProtection="0"/>
  </cellStyleXfs>
  <cellXfs count="279">
    <xf numFmtId="0" fontId="0" fillId="0" borderId="0" xfId="0"/>
    <xf numFmtId="165" fontId="3" fillId="0" borderId="0" xfId="1" applyNumberFormat="1" applyFont="1" applyFill="1"/>
    <xf numFmtId="0" fontId="4" fillId="0" borderId="0" xfId="0" applyFont="1" applyFill="1" applyBorder="1" applyAlignment="1">
      <alignment wrapText="1"/>
    </xf>
    <xf numFmtId="165" fontId="6" fillId="0" borderId="0" xfId="1" applyNumberFormat="1" applyFont="1" applyFill="1" applyBorder="1" applyAlignment="1">
      <alignment horizontal="center" wrapText="1"/>
    </xf>
    <xf numFmtId="165" fontId="9" fillId="0" borderId="0" xfId="1" applyNumberFormat="1" applyFont="1" applyFill="1"/>
    <xf numFmtId="165" fontId="10" fillId="0" borderId="0" xfId="1" applyNumberFormat="1" applyFont="1" applyFill="1"/>
    <xf numFmtId="0" fontId="3" fillId="0" borderId="0" xfId="0" applyFont="1" applyFill="1"/>
    <xf numFmtId="165" fontId="6" fillId="0" borderId="0" xfId="1" applyNumberFormat="1" applyFont="1" applyFill="1" applyBorder="1" applyAlignment="1">
      <alignment wrapText="1"/>
    </xf>
    <xf numFmtId="0" fontId="4" fillId="0" borderId="0" xfId="0" applyFont="1" applyFill="1" applyBorder="1" applyAlignment="1">
      <alignment horizontal="left" vertical="center" wrapText="1"/>
    </xf>
    <xf numFmtId="0" fontId="7" fillId="0" borderId="0" xfId="0" applyFont="1" applyFill="1"/>
    <xf numFmtId="0" fontId="11" fillId="0" borderId="0" xfId="0" applyFont="1" applyFill="1"/>
    <xf numFmtId="0" fontId="8" fillId="0" borderId="0" xfId="0" applyFont="1" applyFill="1" applyAlignment="1">
      <alignment vertical="center"/>
    </xf>
    <xf numFmtId="0" fontId="3" fillId="0" borderId="0" xfId="0" applyFont="1" applyFill="1" applyAlignment="1">
      <alignment vertical="center"/>
    </xf>
    <xf numFmtId="0" fontId="7" fillId="0" borderId="0" xfId="0" applyFont="1" applyFill="1" applyAlignment="1">
      <alignment vertical="center"/>
    </xf>
    <xf numFmtId="0" fontId="7" fillId="0" borderId="0" xfId="0" applyFont="1" applyFill="1" applyAlignment="1">
      <alignment horizontal="justify" vertical="center"/>
    </xf>
    <xf numFmtId="0" fontId="8" fillId="0" borderId="0" xfId="0" applyFont="1" applyFill="1" applyAlignment="1">
      <alignment wrapText="1"/>
    </xf>
    <xf numFmtId="0" fontId="3" fillId="0" borderId="0" xfId="0" applyFont="1" applyFill="1" applyAlignment="1">
      <alignment wrapText="1"/>
    </xf>
    <xf numFmtId="0" fontId="3" fillId="0" borderId="0" xfId="0" applyFont="1" applyFill="1" applyAlignment="1">
      <alignment vertical="center" wrapText="1"/>
    </xf>
    <xf numFmtId="0" fontId="8" fillId="0" borderId="0" xfId="0" applyFont="1" applyFill="1"/>
    <xf numFmtId="165" fontId="9" fillId="0" borderId="0" xfId="1" applyNumberFormat="1" applyFont="1" applyFill="1" applyBorder="1" applyAlignment="1">
      <alignment vertical="center"/>
    </xf>
    <xf numFmtId="165" fontId="10" fillId="0" borderId="0" xfId="1" applyNumberFormat="1" applyFont="1" applyFill="1" applyBorder="1" applyAlignment="1">
      <alignment vertical="center"/>
    </xf>
    <xf numFmtId="165" fontId="3" fillId="0" borderId="0" xfId="1" applyNumberFormat="1"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wrapText="1"/>
    </xf>
    <xf numFmtId="165" fontId="4" fillId="0" borderId="0" xfId="1" applyNumberFormat="1" applyFont="1" applyFill="1" applyBorder="1" applyAlignment="1">
      <alignment horizontal="left"/>
    </xf>
    <xf numFmtId="165" fontId="4" fillId="0" borderId="0" xfId="1" applyNumberFormat="1" applyFont="1" applyFill="1" applyBorder="1"/>
    <xf numFmtId="0" fontId="4" fillId="0" borderId="0" xfId="0" applyFont="1" applyFill="1" applyAlignment="1">
      <alignment horizontal="justify" vertical="center"/>
    </xf>
    <xf numFmtId="165" fontId="4" fillId="0" borderId="0" xfId="1" applyNumberFormat="1" applyFont="1" applyFill="1" applyBorder="1" applyAlignment="1">
      <alignment horizontal="right" wrapText="1"/>
    </xf>
    <xf numFmtId="0" fontId="10" fillId="0" borderId="0" xfId="0" applyFont="1" applyFill="1"/>
    <xf numFmtId="0" fontId="7" fillId="0" borderId="0" xfId="0" applyFont="1" applyFill="1" applyAlignment="1">
      <alignment horizontal="right"/>
    </xf>
    <xf numFmtId="0" fontId="3" fillId="0" borderId="0" xfId="0" applyFont="1" applyFill="1" applyAlignment="1"/>
    <xf numFmtId="0" fontId="3" fillId="0" borderId="0" xfId="0" applyFont="1" applyFill="1" applyAlignment="1">
      <alignment horizontal="right"/>
    </xf>
    <xf numFmtId="165" fontId="3" fillId="0" borderId="0" xfId="0" applyNumberFormat="1" applyFont="1" applyFill="1"/>
    <xf numFmtId="166" fontId="3" fillId="0" borderId="0" xfId="0" applyNumberFormat="1" applyFont="1" applyFill="1"/>
    <xf numFmtId="165" fontId="3" fillId="0" borderId="0" xfId="1" applyNumberFormat="1" applyFont="1" applyFill="1" applyAlignment="1"/>
    <xf numFmtId="165" fontId="6" fillId="0" borderId="0" xfId="1" applyNumberFormat="1" applyFont="1" applyFill="1"/>
    <xf numFmtId="165" fontId="5" fillId="0" borderId="0" xfId="1" applyNumberFormat="1" applyFont="1" applyFill="1"/>
    <xf numFmtId="0" fontId="6" fillId="0" borderId="0" xfId="0" applyFont="1" applyFill="1"/>
    <xf numFmtId="0" fontId="6" fillId="0" borderId="0" xfId="0" applyNumberFormat="1" applyFont="1" applyFill="1" applyBorder="1" applyAlignment="1">
      <alignment horizontal="right" wrapText="1"/>
    </xf>
    <xf numFmtId="166" fontId="6" fillId="0" borderId="0" xfId="0" applyNumberFormat="1" applyFont="1" applyFill="1" applyBorder="1" applyAlignment="1">
      <alignment horizontal="justify" vertical="center" wrapText="1"/>
    </xf>
    <xf numFmtId="0" fontId="6" fillId="0" borderId="0" xfId="0" applyFont="1" applyFill="1" applyAlignment="1">
      <alignment horizontal="right"/>
    </xf>
    <xf numFmtId="166" fontId="6" fillId="0" borderId="0" xfId="0" applyNumberFormat="1" applyFont="1" applyFill="1"/>
    <xf numFmtId="0" fontId="11" fillId="2" borderId="0" xfId="0" applyFont="1" applyFill="1"/>
    <xf numFmtId="0" fontId="7" fillId="0" borderId="0" xfId="0" applyFont="1" applyFill="1" applyBorder="1" applyAlignment="1">
      <alignment horizontal="justify" vertical="center" wrapText="1"/>
    </xf>
    <xf numFmtId="165" fontId="3" fillId="0" borderId="1" xfId="1" applyNumberFormat="1" applyFont="1" applyFill="1" applyBorder="1"/>
    <xf numFmtId="171" fontId="4" fillId="0" borderId="0" xfId="1" applyNumberFormat="1" applyFont="1" applyFill="1" applyBorder="1" applyAlignment="1">
      <alignment horizontal="right" wrapText="1"/>
    </xf>
    <xf numFmtId="165" fontId="4" fillId="0" borderId="0" xfId="1" applyNumberFormat="1" applyFont="1" applyFill="1" applyBorder="1" applyAlignment="1">
      <alignment horizontal="justify"/>
    </xf>
    <xf numFmtId="0" fontId="4" fillId="0" borderId="0" xfId="1" applyNumberFormat="1" applyFont="1" applyFill="1" applyBorder="1" applyAlignment="1">
      <alignment horizontal="justify"/>
    </xf>
    <xf numFmtId="2" fontId="4" fillId="2" borderId="1" xfId="1" applyNumberFormat="1" applyFont="1" applyFill="1" applyBorder="1" applyAlignment="1">
      <alignment horizontal="left" vertical="center" wrapText="1"/>
    </xf>
    <xf numFmtId="0" fontId="6" fillId="0" borderId="0" xfId="0" applyFont="1" applyFill="1" applyBorder="1" applyAlignment="1">
      <alignment horizontal="left" wrapText="1"/>
    </xf>
    <xf numFmtId="165" fontId="10" fillId="0" borderId="0" xfId="1" applyNumberFormat="1" applyFont="1" applyFill="1" applyBorder="1"/>
    <xf numFmtId="0" fontId="15" fillId="0" borderId="1" xfId="0" applyFont="1" applyFill="1" applyBorder="1" applyAlignment="1">
      <alignment horizontal="left" vertical="center" wrapText="1"/>
    </xf>
    <xf numFmtId="165" fontId="15" fillId="0" borderId="1" xfId="1" applyNumberFormat="1" applyFont="1" applyFill="1" applyBorder="1" applyAlignment="1">
      <alignment horizontal="right"/>
    </xf>
    <xf numFmtId="165" fontId="15" fillId="0" borderId="1" xfId="1" applyNumberFormat="1" applyFont="1" applyFill="1" applyBorder="1" applyAlignment="1"/>
    <xf numFmtId="165" fontId="16" fillId="0" borderId="1" xfId="1" applyNumberFormat="1" applyFont="1" applyFill="1" applyBorder="1" applyAlignment="1">
      <alignment horizontal="left"/>
    </xf>
    <xf numFmtId="165" fontId="17" fillId="0" borderId="1" xfId="1" applyNumberFormat="1" applyFont="1" applyFill="1" applyBorder="1"/>
    <xf numFmtId="0" fontId="15" fillId="0" borderId="1" xfId="1" applyNumberFormat="1" applyFont="1" applyFill="1" applyBorder="1" applyAlignment="1">
      <alignment wrapText="1"/>
    </xf>
    <xf numFmtId="165" fontId="15" fillId="0" borderId="1" xfId="1" applyNumberFormat="1" applyFont="1" applyFill="1" applyBorder="1" applyAlignment="1">
      <alignment horizontal="left"/>
    </xf>
    <xf numFmtId="165" fontId="15" fillId="0" borderId="1" xfId="1" applyNumberFormat="1" applyFont="1" applyFill="1" applyBorder="1"/>
    <xf numFmtId="0" fontId="14" fillId="0" borderId="0" xfId="0" applyFont="1" applyFill="1"/>
    <xf numFmtId="0" fontId="18" fillId="0" borderId="0" xfId="0" applyFont="1" applyFill="1" applyBorder="1" applyAlignment="1">
      <alignment horizontal="center" vertical="center" wrapText="1"/>
    </xf>
    <xf numFmtId="0" fontId="0" fillId="0" borderId="0" xfId="0" applyFont="1" applyFill="1" applyBorder="1" applyAlignment="1">
      <alignment vertical="center"/>
    </xf>
    <xf numFmtId="165" fontId="20" fillId="0" borderId="0" xfId="1" applyNumberFormat="1" applyFont="1" applyFill="1" applyBorder="1" applyAlignment="1">
      <alignment vertical="center"/>
    </xf>
    <xf numFmtId="165" fontId="21" fillId="0" borderId="0" xfId="1" applyNumberFormat="1" applyFont="1" applyFill="1" applyBorder="1" applyAlignment="1">
      <alignment vertical="center"/>
    </xf>
    <xf numFmtId="0" fontId="15" fillId="0" borderId="0" xfId="0" applyFont="1" applyFill="1" applyBorder="1" applyAlignment="1">
      <alignment horizontal="right" vertical="center" wrapText="1"/>
    </xf>
    <xf numFmtId="0" fontId="15" fillId="0" borderId="1" xfId="0" applyFont="1" applyFill="1" applyBorder="1" applyAlignment="1">
      <alignment horizontal="center" vertical="center" wrapText="1"/>
    </xf>
    <xf numFmtId="0" fontId="22" fillId="0" borderId="1" xfId="0" applyFont="1" applyFill="1" applyBorder="1" applyAlignment="1">
      <alignment wrapText="1"/>
    </xf>
    <xf numFmtId="166" fontId="22" fillId="0" borderId="1" xfId="0" applyNumberFormat="1" applyFont="1" applyFill="1" applyBorder="1" applyAlignment="1">
      <alignment wrapText="1"/>
    </xf>
    <xf numFmtId="165" fontId="22" fillId="0" borderId="1" xfId="1" applyNumberFormat="1" applyFont="1" applyFill="1" applyBorder="1" applyAlignment="1">
      <alignment horizontal="left"/>
    </xf>
    <xf numFmtId="165" fontId="22" fillId="0" borderId="1" xfId="1" applyNumberFormat="1" applyFont="1" applyFill="1" applyBorder="1"/>
    <xf numFmtId="165" fontId="0" fillId="0" borderId="1" xfId="1" applyNumberFormat="1" applyFont="1" applyFill="1" applyBorder="1"/>
    <xf numFmtId="0" fontId="23" fillId="0" borderId="1" xfId="0" applyFont="1" applyFill="1" applyBorder="1" applyAlignment="1">
      <alignment wrapText="1"/>
    </xf>
    <xf numFmtId="166" fontId="23" fillId="0" borderId="1" xfId="0" applyNumberFormat="1" applyFont="1" applyFill="1" applyBorder="1" applyAlignment="1">
      <alignment wrapText="1"/>
    </xf>
    <xf numFmtId="0" fontId="15" fillId="0" borderId="1" xfId="0" applyFont="1" applyFill="1" applyBorder="1" applyAlignment="1">
      <alignment horizontal="left" wrapText="1"/>
    </xf>
    <xf numFmtId="0" fontId="15" fillId="0" borderId="0" xfId="0" applyNumberFormat="1" applyFont="1" applyFill="1" applyBorder="1" applyAlignment="1">
      <alignment horizontal="justify" wrapText="1"/>
    </xf>
    <xf numFmtId="165" fontId="24" fillId="0" borderId="0" xfId="1" applyNumberFormat="1" applyFont="1" applyFill="1" applyAlignment="1">
      <alignment horizontal="left"/>
    </xf>
    <xf numFmtId="165" fontId="25" fillId="0" borderId="0" xfId="1" applyNumberFormat="1" applyFont="1" applyFill="1"/>
    <xf numFmtId="165" fontId="26" fillId="0" borderId="0" xfId="1" applyNumberFormat="1" applyFont="1" applyFill="1"/>
    <xf numFmtId="0" fontId="19" fillId="0" borderId="0" xfId="0" applyFont="1" applyFill="1"/>
    <xf numFmtId="0" fontId="0" fillId="0" borderId="0" xfId="0" applyFont="1" applyFill="1" applyAlignment="1"/>
    <xf numFmtId="165" fontId="20" fillId="0" borderId="0" xfId="1" applyNumberFormat="1" applyFont="1" applyFill="1"/>
    <xf numFmtId="165" fontId="21" fillId="0" borderId="0" xfId="1" applyNumberFormat="1" applyFont="1" applyFill="1"/>
    <xf numFmtId="165" fontId="0" fillId="0" borderId="0" xfId="1" applyNumberFormat="1" applyFont="1" applyFill="1"/>
    <xf numFmtId="49" fontId="28" fillId="0" borderId="0" xfId="0" applyNumberFormat="1" applyFont="1" applyFill="1" applyBorder="1" applyAlignment="1">
      <alignment wrapText="1"/>
    </xf>
    <xf numFmtId="165" fontId="28" fillId="0" borderId="0" xfId="1" applyNumberFormat="1" applyFont="1" applyFill="1" applyBorder="1" applyAlignment="1">
      <alignment horizontal="center" wrapText="1"/>
    </xf>
    <xf numFmtId="165" fontId="16" fillId="0" borderId="0" xfId="1" applyNumberFormat="1" applyFont="1" applyFill="1"/>
    <xf numFmtId="165" fontId="29" fillId="0" borderId="0" xfId="1" applyNumberFormat="1" applyFont="1" applyFill="1"/>
    <xf numFmtId="0" fontId="19" fillId="0" borderId="0" xfId="0" applyFont="1" applyFill="1" applyAlignment="1">
      <alignment horizontal="justify"/>
    </xf>
    <xf numFmtId="165" fontId="15" fillId="0" borderId="1" xfId="1" applyNumberFormat="1" applyFont="1" applyFill="1" applyBorder="1" applyAlignment="1">
      <alignment wrapText="1"/>
    </xf>
    <xf numFmtId="0" fontId="15" fillId="2" borderId="1" xfId="1" applyNumberFormat="1" applyFont="1" applyFill="1" applyBorder="1" applyAlignment="1">
      <alignment wrapText="1"/>
    </xf>
    <xf numFmtId="0" fontId="28" fillId="0" borderId="1" xfId="0" applyFont="1" applyFill="1" applyBorder="1" applyAlignment="1">
      <alignment horizontal="left" wrapText="1"/>
    </xf>
    <xf numFmtId="165" fontId="28" fillId="0" borderId="1" xfId="1" applyNumberFormat="1" applyFont="1" applyFill="1" applyBorder="1" applyAlignment="1">
      <alignment wrapText="1"/>
    </xf>
    <xf numFmtId="165" fontId="23" fillId="0" borderId="1" xfId="1" applyNumberFormat="1" applyFont="1" applyFill="1" applyBorder="1" applyAlignment="1">
      <alignment horizontal="left"/>
    </xf>
    <xf numFmtId="165" fontId="23" fillId="0" borderId="1" xfId="1" applyNumberFormat="1" applyFont="1" applyFill="1" applyBorder="1"/>
    <xf numFmtId="168" fontId="23" fillId="0" borderId="1" xfId="2" applyNumberFormat="1" applyFont="1" applyFill="1" applyBorder="1" applyAlignment="1" applyProtection="1">
      <alignment wrapText="1"/>
      <protection hidden="1"/>
    </xf>
    <xf numFmtId="165" fontId="29" fillId="0" borderId="1" xfId="1" applyNumberFormat="1" applyFont="1" applyFill="1" applyBorder="1" applyAlignment="1">
      <alignment wrapText="1"/>
    </xf>
    <xf numFmtId="0" fontId="19" fillId="0" borderId="0" xfId="0" applyFont="1" applyFill="1" applyAlignment="1">
      <alignment vertical="center"/>
    </xf>
    <xf numFmtId="0" fontId="19" fillId="0" borderId="0" xfId="0" applyFont="1" applyFill="1" applyAlignment="1">
      <alignment horizontal="justify" vertical="center"/>
    </xf>
    <xf numFmtId="0" fontId="19" fillId="0" borderId="0" xfId="0" applyFont="1" applyFill="1" applyBorder="1" applyAlignment="1">
      <alignment horizontal="justify" vertical="center" wrapText="1"/>
    </xf>
    <xf numFmtId="165" fontId="16" fillId="0" borderId="0" xfId="1" applyNumberFormat="1" applyFont="1" applyFill="1" applyAlignment="1">
      <alignment horizontal="justify" vertical="center"/>
    </xf>
    <xf numFmtId="165" fontId="19" fillId="0" borderId="0" xfId="1" applyNumberFormat="1" applyFont="1" applyFill="1" applyAlignment="1">
      <alignment horizontal="justify" vertical="center"/>
    </xf>
    <xf numFmtId="0" fontId="0" fillId="0" borderId="0" xfId="0" applyFont="1" applyFill="1" applyAlignment="1">
      <alignment vertical="center"/>
    </xf>
    <xf numFmtId="0" fontId="0" fillId="0" borderId="0" xfId="0" applyFont="1" applyFill="1"/>
    <xf numFmtId="166" fontId="15" fillId="0" borderId="1" xfId="0" applyNumberFormat="1" applyFont="1" applyFill="1" applyBorder="1" applyAlignment="1">
      <alignment wrapText="1"/>
    </xf>
    <xf numFmtId="165" fontId="15" fillId="0" borderId="1" xfId="1" applyNumberFormat="1" applyFont="1" applyFill="1" applyBorder="1" applyAlignment="1">
      <alignment horizontal="center" wrapText="1"/>
    </xf>
    <xf numFmtId="168" fontId="15" fillId="0" borderId="0" xfId="0" applyNumberFormat="1" applyFont="1" applyFill="1" applyBorder="1" applyAlignment="1" applyProtection="1">
      <alignment wrapText="1"/>
      <protection hidden="1"/>
    </xf>
    <xf numFmtId="169" fontId="15" fillId="0" borderId="0" xfId="0" applyNumberFormat="1" applyFont="1" applyFill="1" applyBorder="1" applyAlignment="1">
      <alignment horizontal="center" wrapText="1"/>
    </xf>
    <xf numFmtId="170" fontId="15" fillId="0" borderId="0" xfId="0" applyNumberFormat="1" applyFont="1" applyFill="1" applyBorder="1" applyAlignment="1">
      <alignment horizontal="center"/>
    </xf>
    <xf numFmtId="165" fontId="15" fillId="0" borderId="0" xfId="1" applyNumberFormat="1" applyFont="1" applyFill="1" applyBorder="1" applyAlignment="1">
      <alignment horizontal="left"/>
    </xf>
    <xf numFmtId="165" fontId="0" fillId="0" borderId="0" xfId="1" applyNumberFormat="1" applyFont="1" applyFill="1" applyBorder="1"/>
    <xf numFmtId="165" fontId="29" fillId="0" borderId="0" xfId="1" applyNumberFormat="1" applyFont="1" applyFill="1" applyBorder="1" applyAlignment="1">
      <alignment horizontal="justify" vertical="center"/>
    </xf>
    <xf numFmtId="0" fontId="0" fillId="0" borderId="0" xfId="0" applyFont="1" applyFill="1" applyAlignment="1">
      <alignment horizontal="center" vertical="center"/>
    </xf>
    <xf numFmtId="168" fontId="15" fillId="0" borderId="1" xfId="0" applyNumberFormat="1" applyFont="1" applyFill="1" applyBorder="1" applyAlignment="1" applyProtection="1">
      <alignment wrapText="1"/>
      <protection hidden="1"/>
    </xf>
    <xf numFmtId="165" fontId="15" fillId="0" borderId="1" xfId="1" applyNumberFormat="1" applyFont="1" applyFill="1" applyBorder="1" applyAlignment="1">
      <alignment horizontal="right" wrapText="1"/>
    </xf>
    <xf numFmtId="169" fontId="15" fillId="0" borderId="1" xfId="1" applyNumberFormat="1" applyFont="1" applyFill="1" applyBorder="1" applyAlignment="1">
      <alignment horizontal="right" wrapText="1"/>
    </xf>
    <xf numFmtId="169" fontId="15" fillId="0" borderId="1" xfId="1" applyNumberFormat="1" applyFont="1" applyFill="1" applyBorder="1" applyAlignment="1">
      <alignment wrapText="1"/>
    </xf>
    <xf numFmtId="170" fontId="15" fillId="0" borderId="1" xfId="1" applyNumberFormat="1" applyFont="1" applyFill="1" applyBorder="1" applyAlignment="1"/>
    <xf numFmtId="165" fontId="15" fillId="0" borderId="0" xfId="1" applyNumberFormat="1" applyFont="1" applyFill="1" applyBorder="1" applyAlignment="1">
      <alignment horizontal="right" wrapText="1"/>
    </xf>
    <xf numFmtId="170" fontId="15" fillId="0" borderId="0" xfId="1" applyNumberFormat="1" applyFont="1" applyFill="1" applyBorder="1" applyAlignment="1">
      <alignment wrapText="1"/>
    </xf>
    <xf numFmtId="170" fontId="15" fillId="0" borderId="0" xfId="1" applyNumberFormat="1" applyFont="1" applyFill="1" applyBorder="1" applyAlignment="1"/>
    <xf numFmtId="165" fontId="15" fillId="0" borderId="0" xfId="1" applyNumberFormat="1" applyFont="1" applyFill="1" applyBorder="1" applyAlignment="1">
      <alignment wrapText="1"/>
    </xf>
    <xf numFmtId="168" fontId="15" fillId="0" borderId="1" xfId="2" applyNumberFormat="1" applyFont="1" applyFill="1" applyBorder="1" applyAlignment="1" applyProtection="1">
      <alignment wrapText="1"/>
      <protection hidden="1"/>
    </xf>
    <xf numFmtId="168" fontId="15" fillId="2" borderId="1" xfId="2" applyNumberFormat="1" applyFont="1" applyFill="1" applyBorder="1" applyAlignment="1" applyProtection="1">
      <alignment wrapText="1"/>
      <protection hidden="1"/>
    </xf>
    <xf numFmtId="165" fontId="15" fillId="2" borderId="1" xfId="1" applyNumberFormat="1" applyFont="1" applyFill="1" applyBorder="1" applyAlignment="1">
      <alignment wrapText="1"/>
    </xf>
    <xf numFmtId="165" fontId="15" fillId="2" borderId="1" xfId="1" applyNumberFormat="1" applyFont="1" applyFill="1" applyBorder="1" applyAlignment="1">
      <alignment horizontal="right"/>
    </xf>
    <xf numFmtId="170" fontId="15" fillId="0" borderId="1" xfId="0" applyNumberFormat="1" applyFont="1" applyFill="1" applyBorder="1" applyAlignment="1">
      <alignment horizontal="center"/>
    </xf>
    <xf numFmtId="165" fontId="22" fillId="0" borderId="1" xfId="1" applyNumberFormat="1" applyFont="1" applyFill="1" applyBorder="1" applyAlignment="1">
      <alignment horizontal="right"/>
    </xf>
    <xf numFmtId="169" fontId="15" fillId="0" borderId="1" xfId="0" applyNumberFormat="1" applyFont="1" applyFill="1" applyBorder="1" applyAlignment="1">
      <alignment horizontal="center" wrapText="1"/>
    </xf>
    <xf numFmtId="172" fontId="11" fillId="0" borderId="0" xfId="0" applyNumberFormat="1" applyFont="1" applyFill="1" applyAlignment="1">
      <alignment wrapText="1"/>
    </xf>
    <xf numFmtId="170" fontId="7" fillId="0" borderId="0" xfId="0" applyNumberFormat="1" applyFont="1" applyFill="1" applyAlignment="1">
      <alignment horizontal="justify" vertical="center"/>
    </xf>
    <xf numFmtId="169" fontId="7" fillId="0" borderId="0" xfId="0" applyNumberFormat="1" applyFont="1" applyFill="1" applyAlignment="1">
      <alignment horizontal="justify" vertical="center"/>
    </xf>
    <xf numFmtId="168" fontId="23" fillId="0" borderId="1" xfId="0" applyNumberFormat="1" applyFont="1" applyFill="1" applyBorder="1" applyAlignment="1" applyProtection="1">
      <alignment wrapText="1"/>
      <protection hidden="1"/>
    </xf>
    <xf numFmtId="168" fontId="23" fillId="0" borderId="0" xfId="0" applyNumberFormat="1" applyFont="1" applyFill="1" applyBorder="1" applyAlignment="1" applyProtection="1">
      <alignment wrapText="1"/>
      <protection hidden="1"/>
    </xf>
    <xf numFmtId="166" fontId="23" fillId="0" borderId="0" xfId="0" applyNumberFormat="1" applyFont="1" applyFill="1" applyBorder="1" applyAlignment="1">
      <alignment wrapText="1"/>
    </xf>
    <xf numFmtId="165" fontId="23" fillId="0" borderId="0" xfId="1" applyNumberFormat="1" applyFont="1" applyFill="1" applyBorder="1" applyAlignment="1">
      <alignment horizontal="left"/>
    </xf>
    <xf numFmtId="165" fontId="23" fillId="0" borderId="0" xfId="1" applyNumberFormat="1" applyFont="1" applyFill="1" applyBorder="1"/>
    <xf numFmtId="0" fontId="15" fillId="0" borderId="0" xfId="1" applyNumberFormat="1" applyFont="1" applyFill="1" applyBorder="1" applyAlignment="1">
      <alignment wrapText="1"/>
    </xf>
    <xf numFmtId="165" fontId="29" fillId="2" borderId="1" xfId="1" applyNumberFormat="1" applyFont="1" applyFill="1" applyBorder="1" applyAlignment="1">
      <alignment wrapText="1"/>
    </xf>
    <xf numFmtId="165" fontId="23" fillId="0" borderId="1" xfId="1" applyNumberFormat="1" applyFont="1" applyFill="1" applyBorder="1" applyAlignment="1">
      <alignment horizontal="center" wrapText="1"/>
    </xf>
    <xf numFmtId="165" fontId="26" fillId="0" borderId="1" xfId="1" applyNumberFormat="1" applyFont="1" applyFill="1" applyBorder="1"/>
    <xf numFmtId="0" fontId="19" fillId="0" borderId="0" xfId="0" applyFont="1" applyFill="1" applyBorder="1" applyAlignment="1">
      <alignment horizontal="justify" vertical="center"/>
    </xf>
    <xf numFmtId="0" fontId="22" fillId="0" borderId="4" xfId="0" applyFont="1" applyFill="1" applyBorder="1" applyAlignment="1">
      <alignment wrapText="1"/>
    </xf>
    <xf numFmtId="0" fontId="23" fillId="0" borderId="4" xfId="0" applyFont="1" applyFill="1" applyBorder="1" applyAlignment="1">
      <alignment wrapText="1"/>
    </xf>
    <xf numFmtId="165" fontId="15" fillId="0" borderId="1" xfId="1" applyNumberFormat="1" applyFont="1" applyFill="1" applyBorder="1" applyAlignment="1">
      <alignment horizontal="justify" vertical="center"/>
    </xf>
    <xf numFmtId="0" fontId="15" fillId="0" borderId="0" xfId="0" applyFont="1" applyFill="1" applyAlignment="1">
      <alignment horizontal="justify" vertical="center"/>
    </xf>
    <xf numFmtId="165" fontId="23" fillId="0" borderId="1" xfId="1" applyNumberFormat="1" applyFont="1" applyFill="1" applyBorder="1" applyAlignment="1">
      <alignment horizontal="right" wrapText="1"/>
    </xf>
    <xf numFmtId="165" fontId="23" fillId="0" borderId="1" xfId="1" applyNumberFormat="1" applyFont="1" applyFill="1" applyBorder="1" applyAlignment="1">
      <alignment horizontal="justify" vertical="center"/>
    </xf>
    <xf numFmtId="0" fontId="15" fillId="0" borderId="0" xfId="0" applyFont="1" applyFill="1" applyBorder="1" applyAlignment="1">
      <alignment horizontal="left" vertical="center" wrapText="1"/>
    </xf>
    <xf numFmtId="165" fontId="29" fillId="0" borderId="0" xfId="1" applyNumberFormat="1" applyFont="1" applyFill="1" applyBorder="1" applyAlignment="1">
      <alignment wrapText="1"/>
    </xf>
    <xf numFmtId="165" fontId="15" fillId="0" borderId="0" xfId="1" applyNumberFormat="1" applyFont="1" applyFill="1" applyBorder="1"/>
    <xf numFmtId="0" fontId="15" fillId="0" borderId="0" xfId="1" applyNumberFormat="1" applyFont="1" applyFill="1" applyBorder="1" applyAlignment="1">
      <alignment horizontal="justify" vertical="center"/>
    </xf>
    <xf numFmtId="165" fontId="15" fillId="0" borderId="1" xfId="0" applyNumberFormat="1" applyFont="1" applyFill="1" applyBorder="1" applyAlignment="1">
      <alignment horizontal="justify" wrapText="1"/>
    </xf>
    <xf numFmtId="168" fontId="15" fillId="0" borderId="0" xfId="2" applyNumberFormat="1" applyFont="1" applyFill="1" applyBorder="1" applyAlignment="1" applyProtection="1">
      <alignment wrapText="1"/>
      <protection hidden="1"/>
    </xf>
    <xf numFmtId="170" fontId="15" fillId="0" borderId="0" xfId="0" applyNumberFormat="1" applyFont="1" applyFill="1" applyBorder="1" applyAlignment="1">
      <alignment horizontal="right" wrapText="1"/>
    </xf>
    <xf numFmtId="165" fontId="15" fillId="0" borderId="0" xfId="1" applyNumberFormat="1" applyFont="1" applyFill="1" applyBorder="1" applyAlignment="1">
      <alignment horizontal="right"/>
    </xf>
    <xf numFmtId="165" fontId="0" fillId="0" borderId="0" xfId="1" applyNumberFormat="1" applyFont="1" applyFill="1" applyBorder="1" applyAlignment="1">
      <alignment vertical="center"/>
    </xf>
    <xf numFmtId="0" fontId="15" fillId="2" borderId="1" xfId="1" applyNumberFormat="1" applyFont="1" applyFill="1" applyBorder="1" applyAlignment="1">
      <alignment horizontal="justify" vertical="center" wrapText="1"/>
    </xf>
    <xf numFmtId="165" fontId="15" fillId="0" borderId="1" xfId="1" applyNumberFormat="1" applyFont="1" applyFill="1" applyBorder="1" applyAlignment="1">
      <alignment horizontal="justify"/>
    </xf>
    <xf numFmtId="0" fontId="28" fillId="0" borderId="1" xfId="0" applyFont="1" applyFill="1" applyBorder="1" applyAlignment="1">
      <alignment horizontal="left" vertical="center" wrapText="1"/>
    </xf>
    <xf numFmtId="165" fontId="28" fillId="0" borderId="1" xfId="1" applyNumberFormat="1" applyFont="1" applyFill="1" applyBorder="1" applyAlignment="1">
      <alignment vertical="center" wrapText="1"/>
    </xf>
    <xf numFmtId="165" fontId="28" fillId="0" borderId="1" xfId="1" applyNumberFormat="1" applyFont="1" applyFill="1" applyBorder="1" applyAlignment="1">
      <alignment horizontal="center" vertical="center" wrapText="1"/>
    </xf>
    <xf numFmtId="165" fontId="23" fillId="0" borderId="1" xfId="1" applyNumberFormat="1" applyFont="1" applyFill="1" applyBorder="1" applyAlignment="1">
      <alignment vertical="center"/>
    </xf>
    <xf numFmtId="165" fontId="25" fillId="0" borderId="1" xfId="1" applyNumberFormat="1" applyFont="1" applyFill="1" applyBorder="1" applyAlignment="1">
      <alignment vertical="center"/>
    </xf>
    <xf numFmtId="0" fontId="25" fillId="0" borderId="0" xfId="0" applyFont="1" applyFill="1" applyAlignment="1">
      <alignment vertical="center"/>
    </xf>
    <xf numFmtId="165" fontId="29" fillId="0" borderId="1" xfId="1" applyNumberFormat="1" applyFont="1" applyFill="1" applyBorder="1" applyAlignment="1">
      <alignment horizontal="center" wrapText="1"/>
    </xf>
    <xf numFmtId="165" fontId="15" fillId="0" borderId="1" xfId="1" applyNumberFormat="1" applyFont="1" applyFill="1" applyBorder="1" applyAlignment="1">
      <alignment horizontal="left" vertical="center" wrapText="1"/>
    </xf>
    <xf numFmtId="0" fontId="15" fillId="0" borderId="1" xfId="1" applyNumberFormat="1" applyFont="1" applyFill="1" applyBorder="1" applyAlignment="1">
      <alignment horizontal="justify" vertical="center"/>
    </xf>
    <xf numFmtId="0" fontId="23" fillId="0" borderId="1" xfId="0" applyFont="1" applyFill="1" applyBorder="1" applyAlignment="1">
      <alignment horizontal="justify" wrapText="1"/>
    </xf>
    <xf numFmtId="165" fontId="22" fillId="0" borderId="1" xfId="1" applyNumberFormat="1" applyFont="1" applyFill="1" applyBorder="1" applyAlignment="1">
      <alignment horizontal="justify"/>
    </xf>
    <xf numFmtId="171" fontId="15" fillId="0" borderId="1" xfId="1" applyNumberFormat="1" applyFont="1" applyFill="1" applyBorder="1" applyAlignment="1">
      <alignment horizontal="right" wrapText="1"/>
    </xf>
    <xf numFmtId="0" fontId="15" fillId="2" borderId="1" xfId="1" applyNumberFormat="1" applyFont="1" applyFill="1" applyBorder="1" applyAlignment="1">
      <alignment horizontal="justify"/>
    </xf>
    <xf numFmtId="165" fontId="15" fillId="0" borderId="1" xfId="1" applyNumberFormat="1" applyFont="1" applyFill="1" applyBorder="1" applyAlignment="1">
      <alignment vertical="center" wrapText="1"/>
    </xf>
    <xf numFmtId="165" fontId="15" fillId="0" borderId="0" xfId="1" applyNumberFormat="1" applyFont="1" applyFill="1" applyBorder="1" applyAlignment="1">
      <alignment vertical="center" wrapText="1"/>
    </xf>
    <xf numFmtId="165" fontId="22" fillId="0" borderId="1" xfId="1" applyNumberFormat="1" applyFont="1" applyFill="1" applyBorder="1" applyAlignment="1"/>
    <xf numFmtId="165" fontId="0" fillId="0" borderId="1" xfId="1" applyNumberFormat="1" applyFont="1" applyFill="1" applyBorder="1" applyAlignment="1">
      <alignment vertical="center"/>
    </xf>
    <xf numFmtId="0" fontId="15" fillId="0" borderId="1" xfId="1" applyNumberFormat="1" applyFont="1" applyFill="1" applyBorder="1" applyAlignment="1">
      <alignment vertical="center" wrapText="1"/>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wrapText="1"/>
    </xf>
    <xf numFmtId="49" fontId="15" fillId="0" borderId="0" xfId="0" applyNumberFormat="1" applyFont="1" applyFill="1" applyBorder="1" applyAlignment="1">
      <alignment wrapText="1"/>
    </xf>
    <xf numFmtId="165" fontId="22" fillId="0" borderId="0" xfId="1" applyNumberFormat="1" applyFont="1" applyFill="1" applyAlignment="1">
      <alignment horizontal="left"/>
    </xf>
    <xf numFmtId="165" fontId="14" fillId="0" borderId="0" xfId="1" applyNumberFormat="1" applyFont="1" applyFill="1"/>
    <xf numFmtId="0" fontId="19" fillId="0" borderId="0" xfId="0" applyFont="1" applyFill="1" applyBorder="1" applyAlignment="1">
      <alignment horizontal="center" vertical="center" wrapText="1"/>
    </xf>
    <xf numFmtId="0" fontId="19" fillId="0" borderId="0" xfId="0" applyFont="1" applyFill="1" applyBorder="1" applyAlignment="1">
      <alignment horizontal="center" wrapText="1"/>
    </xf>
    <xf numFmtId="165" fontId="16" fillId="0" borderId="0" xfId="1" applyNumberFormat="1" applyFont="1" applyFill="1" applyAlignment="1">
      <alignment vertical="center"/>
    </xf>
    <xf numFmtId="165" fontId="19" fillId="0" borderId="0" xfId="1" applyNumberFormat="1" applyFont="1" applyFill="1" applyAlignment="1">
      <alignment vertical="center"/>
    </xf>
    <xf numFmtId="170" fontId="23" fillId="0" borderId="1" xfId="0" applyNumberFormat="1" applyFont="1" applyFill="1" applyBorder="1" applyAlignment="1">
      <alignment horizontal="right" wrapText="1"/>
    </xf>
    <xf numFmtId="170" fontId="15" fillId="0" borderId="1" xfId="1" applyNumberFormat="1" applyFont="1" applyFill="1" applyBorder="1" applyAlignment="1">
      <alignment horizontal="right"/>
    </xf>
    <xf numFmtId="2" fontId="15" fillId="0" borderId="5" xfId="1" applyNumberFormat="1" applyFont="1" applyFill="1" applyBorder="1" applyAlignment="1">
      <alignment horizontal="left" wrapText="1"/>
    </xf>
    <xf numFmtId="165" fontId="15" fillId="0" borderId="1" xfId="1" applyNumberFormat="1" applyFont="1" applyFill="1" applyBorder="1" applyAlignment="1" applyProtection="1">
      <alignment wrapText="1"/>
      <protection hidden="1"/>
    </xf>
    <xf numFmtId="165" fontId="16" fillId="0" borderId="0" xfId="1" applyNumberFormat="1" applyFont="1" applyFill="1" applyBorder="1" applyAlignment="1">
      <alignment horizontal="center" vertical="center" wrapText="1"/>
    </xf>
    <xf numFmtId="165" fontId="19" fillId="0" borderId="0" xfId="1" applyNumberFormat="1" applyFont="1" applyFill="1" applyBorder="1" applyAlignment="1">
      <alignment horizontal="center" vertical="center" wrapText="1"/>
    </xf>
    <xf numFmtId="49" fontId="15" fillId="0" borderId="1" xfId="0" applyNumberFormat="1" applyFont="1" applyFill="1" applyBorder="1" applyAlignment="1">
      <alignment wrapText="1"/>
    </xf>
    <xf numFmtId="165" fontId="19" fillId="0" borderId="0" xfId="1" applyNumberFormat="1" applyFont="1" applyFill="1" applyAlignment="1">
      <alignment horizontal="right" vertical="center"/>
    </xf>
    <xf numFmtId="167" fontId="15" fillId="0" borderId="1" xfId="2" applyNumberFormat="1" applyFont="1" applyFill="1" applyBorder="1" applyAlignment="1" applyProtection="1">
      <alignment horizontal="left" wrapText="1"/>
      <protection hidden="1"/>
    </xf>
    <xf numFmtId="165" fontId="15" fillId="0" borderId="3" xfId="1" applyNumberFormat="1" applyFont="1" applyFill="1" applyBorder="1" applyAlignment="1">
      <alignment wrapText="1"/>
    </xf>
    <xf numFmtId="0" fontId="15" fillId="0" borderId="1" xfId="0" applyFont="1" applyFill="1" applyBorder="1" applyAlignment="1">
      <alignment vertical="center" wrapText="1"/>
    </xf>
    <xf numFmtId="167" fontId="15" fillId="0" borderId="1" xfId="2" applyNumberFormat="1" applyFont="1" applyFill="1" applyBorder="1" applyAlignment="1" applyProtection="1">
      <alignment horizontal="left" vertical="center" wrapText="1"/>
      <protection hidden="1"/>
    </xf>
    <xf numFmtId="165" fontId="0" fillId="0" borderId="1" xfId="1" applyNumberFormat="1" applyFont="1" applyFill="1" applyBorder="1" applyAlignment="1">
      <alignment horizontal="center"/>
    </xf>
    <xf numFmtId="166" fontId="23" fillId="0" borderId="3" xfId="0" applyNumberFormat="1" applyFont="1" applyFill="1" applyBorder="1" applyAlignment="1">
      <alignment wrapText="1"/>
    </xf>
    <xf numFmtId="0" fontId="29" fillId="0" borderId="1" xfId="0" applyNumberFormat="1" applyFont="1" applyFill="1" applyBorder="1" applyAlignment="1">
      <alignment horizontal="left" vertical="top" wrapText="1"/>
    </xf>
    <xf numFmtId="165" fontId="15" fillId="0" borderId="3" xfId="1" applyNumberFormat="1" applyFont="1" applyFill="1" applyBorder="1" applyAlignment="1" applyProtection="1">
      <alignment wrapText="1"/>
      <protection hidden="1"/>
    </xf>
    <xf numFmtId="0" fontId="15" fillId="2" borderId="1" xfId="1" applyNumberFormat="1" applyFont="1" applyFill="1" applyBorder="1" applyAlignment="1">
      <alignment horizontal="left" wrapText="1"/>
    </xf>
    <xf numFmtId="165" fontId="0" fillId="0" borderId="0" xfId="1" applyNumberFormat="1" applyFont="1" applyFill="1" applyAlignment="1">
      <alignment vertical="center"/>
    </xf>
    <xf numFmtId="0" fontId="18" fillId="0" borderId="2" xfId="0" applyFont="1" applyFill="1" applyBorder="1" applyAlignment="1">
      <alignment horizontal="center" vertical="center" wrapText="1"/>
    </xf>
    <xf numFmtId="0" fontId="22" fillId="0" borderId="1" xfId="0" applyFont="1" applyFill="1" applyBorder="1" applyAlignment="1">
      <alignment vertical="center" wrapText="1"/>
    </xf>
    <xf numFmtId="169" fontId="30" fillId="0" borderId="1" xfId="1" applyNumberFormat="1" applyFont="1" applyFill="1" applyBorder="1" applyAlignment="1">
      <alignment wrapText="1"/>
    </xf>
    <xf numFmtId="171" fontId="30" fillId="0" borderId="1" xfId="1" applyNumberFormat="1" applyFont="1" applyFill="1" applyBorder="1" applyAlignment="1">
      <alignment horizontal="right"/>
    </xf>
    <xf numFmtId="169" fontId="30" fillId="0" borderId="1" xfId="0" applyNumberFormat="1" applyFont="1" applyFill="1" applyBorder="1" applyAlignment="1">
      <alignment wrapText="1"/>
    </xf>
    <xf numFmtId="0" fontId="15" fillId="0" borderId="1" xfId="0" applyFont="1" applyFill="1" applyBorder="1" applyAlignment="1">
      <alignment wrapText="1"/>
    </xf>
    <xf numFmtId="169" fontId="15" fillId="0" borderId="1" xfId="0" applyNumberFormat="1" applyFont="1" applyFill="1" applyBorder="1" applyAlignment="1">
      <alignment horizontal="right" wrapText="1"/>
    </xf>
    <xf numFmtId="171" fontId="15" fillId="0" borderId="1" xfId="1" applyNumberFormat="1" applyFont="1" applyFill="1" applyBorder="1" applyAlignment="1">
      <alignment horizontal="right"/>
    </xf>
    <xf numFmtId="165" fontId="31" fillId="0" borderId="0" xfId="1" applyNumberFormat="1" applyFont="1" applyFill="1" applyBorder="1"/>
    <xf numFmtId="0" fontId="15" fillId="0" borderId="2" xfId="0" applyFont="1" applyFill="1" applyBorder="1" applyAlignment="1"/>
    <xf numFmtId="0" fontId="22" fillId="0" borderId="1" xfId="0" applyFont="1" applyFill="1" applyBorder="1" applyAlignment="1">
      <alignment horizontal="left" vertical="center" wrapText="1"/>
    </xf>
    <xf numFmtId="165" fontId="28" fillId="0" borderId="1" xfId="1" applyNumberFormat="1" applyFont="1" applyFill="1" applyBorder="1" applyAlignment="1">
      <alignment horizontal="right"/>
    </xf>
    <xf numFmtId="0" fontId="15" fillId="0" borderId="1" xfId="0" applyFont="1" applyFill="1" applyBorder="1" applyAlignment="1">
      <alignment horizontal="justify" wrapText="1"/>
    </xf>
    <xf numFmtId="166" fontId="15" fillId="0" borderId="1" xfId="0" applyNumberFormat="1" applyFont="1" applyFill="1" applyBorder="1" applyAlignment="1">
      <alignment horizontal="center" wrapText="1"/>
    </xf>
    <xf numFmtId="165" fontId="16" fillId="0" borderId="1" xfId="1" applyNumberFormat="1" applyFont="1" applyFill="1" applyBorder="1" applyAlignment="1">
      <alignment horizontal="center" wrapText="1"/>
    </xf>
    <xf numFmtId="165" fontId="15" fillId="0" borderId="0" xfId="1" applyNumberFormat="1" applyFont="1" applyFill="1" applyBorder="1" applyAlignment="1">
      <alignment horizontal="center" wrapText="1"/>
    </xf>
    <xf numFmtId="166" fontId="15" fillId="0" borderId="1" xfId="0" applyNumberFormat="1" applyFont="1" applyFill="1" applyBorder="1" applyAlignment="1">
      <alignment horizontal="center"/>
    </xf>
    <xf numFmtId="165" fontId="19" fillId="0" borderId="0" xfId="1" applyNumberFormat="1" applyFont="1" applyFill="1" applyBorder="1" applyAlignment="1">
      <alignment horizontal="center" wrapText="1"/>
    </xf>
    <xf numFmtId="0" fontId="15" fillId="0" borderId="1" xfId="0" applyFont="1" applyFill="1" applyBorder="1" applyAlignment="1">
      <alignment horizontal="justify"/>
    </xf>
    <xf numFmtId="0" fontId="22" fillId="0" borderId="1" xfId="0" applyFont="1" applyFill="1" applyBorder="1" applyAlignment="1">
      <alignment horizontal="left" wrapText="1"/>
    </xf>
    <xf numFmtId="165" fontId="22" fillId="0" borderId="1" xfId="1" applyNumberFormat="1" applyFont="1" applyFill="1" applyBorder="1" applyAlignment="1">
      <alignment horizontal="center" wrapText="1"/>
    </xf>
    <xf numFmtId="165" fontId="32" fillId="0" borderId="1" xfId="1" applyNumberFormat="1" applyFont="1" applyFill="1" applyBorder="1" applyAlignment="1">
      <alignment horizontal="center" wrapText="1"/>
    </xf>
    <xf numFmtId="165" fontId="30" fillId="0" borderId="1" xfId="1" applyNumberFormat="1" applyFont="1" applyFill="1" applyBorder="1" applyAlignment="1">
      <alignment horizontal="center" wrapText="1"/>
    </xf>
    <xf numFmtId="165" fontId="14" fillId="0" borderId="0" xfId="1" applyNumberFormat="1" applyFont="1" applyFill="1" applyAlignment="1">
      <alignment vertical="center"/>
    </xf>
    <xf numFmtId="0" fontId="22" fillId="0" borderId="0" xfId="0" applyFont="1" applyFill="1" applyBorder="1" applyAlignment="1">
      <alignment horizontal="left" wrapText="1"/>
    </xf>
    <xf numFmtId="165" fontId="22" fillId="0" borderId="0" xfId="1" applyNumberFormat="1" applyFont="1" applyFill="1" applyBorder="1" applyAlignment="1">
      <alignment horizontal="center" wrapText="1"/>
    </xf>
    <xf numFmtId="165" fontId="32" fillId="0" borderId="0" xfId="1" applyNumberFormat="1" applyFont="1" applyFill="1" applyBorder="1" applyAlignment="1">
      <alignment horizontal="center" wrapText="1"/>
    </xf>
    <xf numFmtId="165" fontId="30" fillId="0" borderId="0" xfId="1" applyNumberFormat="1" applyFont="1" applyFill="1" applyBorder="1" applyAlignment="1">
      <alignment horizontal="center" wrapText="1"/>
    </xf>
    <xf numFmtId="0" fontId="18" fillId="0" borderId="0" xfId="0" applyFont="1" applyFill="1" applyBorder="1" applyAlignment="1">
      <alignment vertical="center" wrapText="1"/>
    </xf>
    <xf numFmtId="0" fontId="15" fillId="0" borderId="0" xfId="0" applyFont="1" applyFill="1" applyBorder="1" applyAlignment="1">
      <alignment wrapText="1"/>
    </xf>
    <xf numFmtId="0" fontId="15" fillId="0" borderId="0" xfId="0" applyFont="1" applyFill="1" applyBorder="1" applyAlignment="1">
      <alignment vertical="center" wrapText="1"/>
    </xf>
    <xf numFmtId="0" fontId="22" fillId="0" borderId="4" xfId="0" applyFont="1" applyFill="1" applyBorder="1" applyAlignment="1">
      <alignment vertical="center" wrapText="1"/>
    </xf>
    <xf numFmtId="165" fontId="30" fillId="0" borderId="1" xfId="1" applyNumberFormat="1" applyFont="1" applyFill="1" applyBorder="1" applyAlignment="1">
      <alignment vertical="center" wrapText="1"/>
    </xf>
    <xf numFmtId="164" fontId="30" fillId="0" borderId="1" xfId="1" applyNumberFormat="1" applyFont="1" applyFill="1" applyBorder="1" applyAlignment="1">
      <alignment vertical="center" wrapText="1"/>
    </xf>
    <xf numFmtId="165" fontId="30" fillId="0" borderId="0" xfId="1" applyNumberFormat="1" applyFont="1" applyFill="1" applyBorder="1" applyAlignment="1">
      <alignment vertical="center" wrapText="1"/>
    </xf>
    <xf numFmtId="0" fontId="15" fillId="0" borderId="4" xfId="0" applyFont="1" applyFill="1" applyBorder="1" applyAlignment="1">
      <alignment vertical="center" wrapText="1"/>
    </xf>
    <xf numFmtId="165" fontId="29" fillId="0" borderId="1" xfId="1" applyNumberFormat="1" applyFont="1" applyFill="1" applyBorder="1" applyAlignment="1">
      <alignment vertical="center" wrapText="1"/>
    </xf>
    <xf numFmtId="165" fontId="29" fillId="0" borderId="0" xfId="1" applyNumberFormat="1" applyFont="1" applyFill="1" applyBorder="1" applyAlignment="1">
      <alignment vertical="center" wrapText="1"/>
    </xf>
    <xf numFmtId="0" fontId="28" fillId="0" borderId="4" xfId="0" applyFont="1" applyFill="1" applyBorder="1" applyAlignment="1">
      <alignment wrapText="1"/>
    </xf>
    <xf numFmtId="165" fontId="28" fillId="0" borderId="1" xfId="0" applyNumberFormat="1" applyFont="1" applyFill="1" applyBorder="1" applyAlignment="1">
      <alignment vertical="center" wrapText="1"/>
    </xf>
    <xf numFmtId="165" fontId="28" fillId="0" borderId="0" xfId="0" applyNumberFormat="1" applyFont="1" applyFill="1" applyBorder="1" applyAlignment="1">
      <alignment vertical="center" wrapText="1"/>
    </xf>
    <xf numFmtId="0" fontId="15" fillId="0" borderId="4" xfId="0" applyFont="1" applyFill="1" applyBorder="1" applyAlignment="1">
      <alignment wrapText="1"/>
    </xf>
    <xf numFmtId="165" fontId="15" fillId="0" borderId="1" xfId="0" applyNumberFormat="1" applyFont="1" applyFill="1" applyBorder="1" applyAlignment="1">
      <alignment vertical="center" wrapText="1"/>
    </xf>
    <xf numFmtId="165" fontId="15" fillId="0" borderId="0" xfId="0" applyNumberFormat="1" applyFont="1" applyFill="1" applyBorder="1" applyAlignment="1">
      <alignment vertical="center" wrapText="1"/>
    </xf>
    <xf numFmtId="165" fontId="22" fillId="0" borderId="1" xfId="0" applyNumberFormat="1" applyFont="1" applyFill="1" applyBorder="1" applyAlignment="1">
      <alignment vertical="center" wrapText="1"/>
    </xf>
    <xf numFmtId="165" fontId="22" fillId="0" borderId="0" xfId="0" applyNumberFormat="1" applyFont="1" applyFill="1" applyBorder="1" applyAlignment="1">
      <alignment vertical="center" wrapText="1"/>
    </xf>
    <xf numFmtId="166" fontId="15" fillId="0" borderId="1" xfId="0" applyNumberFormat="1" applyFont="1" applyFill="1" applyBorder="1" applyAlignment="1">
      <alignment vertical="center" wrapText="1"/>
    </xf>
    <xf numFmtId="166" fontId="22" fillId="0" borderId="0" xfId="0" applyNumberFormat="1" applyFont="1" applyFill="1" applyBorder="1" applyAlignment="1">
      <alignment vertical="center" wrapText="1"/>
    </xf>
    <xf numFmtId="164" fontId="22" fillId="0" borderId="1" xfId="1" applyFont="1" applyFill="1" applyBorder="1" applyAlignment="1">
      <alignment vertical="center" wrapText="1"/>
    </xf>
    <xf numFmtId="164" fontId="22" fillId="0" borderId="0" xfId="1" applyFont="1" applyFill="1" applyBorder="1" applyAlignment="1">
      <alignment vertical="center" wrapText="1"/>
    </xf>
    <xf numFmtId="165" fontId="29" fillId="0" borderId="1" xfId="0" applyNumberFormat="1" applyFont="1" applyFill="1" applyBorder="1" applyAlignment="1">
      <alignment vertical="center" wrapText="1"/>
    </xf>
    <xf numFmtId="165" fontId="20" fillId="0" borderId="0" xfId="1" applyNumberFormat="1" applyFont="1" applyFill="1" applyAlignment="1">
      <alignment vertical="center"/>
    </xf>
    <xf numFmtId="165" fontId="21" fillId="0" borderId="0" xfId="1" applyNumberFormat="1" applyFont="1" applyFill="1" applyAlignment="1">
      <alignment vertical="center"/>
    </xf>
    <xf numFmtId="165" fontId="0" fillId="0" borderId="0" xfId="1" applyNumberFormat="1" applyFont="1" applyFill="1" applyBorder="1" applyAlignment="1">
      <alignment wrapText="1"/>
    </xf>
    <xf numFmtId="165" fontId="0" fillId="0" borderId="0" xfId="1" applyNumberFormat="1" applyFont="1" applyFill="1" applyBorder="1" applyAlignment="1">
      <alignment horizontal="center" vertical="center" wrapText="1"/>
    </xf>
    <xf numFmtId="165" fontId="0" fillId="2" borderId="1" xfId="1" applyNumberFormat="1" applyFont="1" applyFill="1" applyBorder="1"/>
    <xf numFmtId="0" fontId="29" fillId="2" borderId="1" xfId="1" applyNumberFormat="1" applyFont="1" applyFill="1" applyBorder="1" applyAlignment="1">
      <alignment wrapText="1"/>
    </xf>
    <xf numFmtId="2" fontId="15" fillId="2" borderId="1" xfId="1" applyNumberFormat="1" applyFont="1" applyFill="1" applyBorder="1" applyAlignment="1">
      <alignment wrapText="1"/>
    </xf>
    <xf numFmtId="173" fontId="15" fillId="2" borderId="1" xfId="1" applyNumberFormat="1" applyFont="1" applyFill="1" applyBorder="1" applyAlignment="1">
      <alignment horizontal="left" wrapText="1"/>
    </xf>
    <xf numFmtId="2" fontId="15" fillId="2" borderId="1" xfId="1" applyNumberFormat="1" applyFont="1" applyFill="1" applyBorder="1" applyAlignment="1">
      <alignment horizontal="left" vertical="center" wrapText="1"/>
    </xf>
    <xf numFmtId="166" fontId="10" fillId="0" borderId="0" xfId="0" applyNumberFormat="1" applyFont="1" applyFill="1"/>
    <xf numFmtId="171" fontId="29" fillId="2" borderId="1" xfId="1" applyNumberFormat="1" applyFont="1" applyFill="1" applyBorder="1" applyAlignment="1">
      <alignment wrapText="1"/>
    </xf>
    <xf numFmtId="165" fontId="15" fillId="2" borderId="1" xfId="1" applyNumberFormat="1" applyFont="1" applyFill="1" applyBorder="1" applyAlignment="1">
      <alignment horizontal="justify"/>
    </xf>
    <xf numFmtId="165" fontId="15" fillId="2" borderId="1" xfId="1" applyNumberFormat="1" applyFont="1" applyFill="1" applyBorder="1" applyAlignment="1">
      <alignment horizontal="justify" vertical="center"/>
    </xf>
    <xf numFmtId="165" fontId="15" fillId="2" borderId="1" xfId="1" applyNumberFormat="1" applyFont="1" applyFill="1" applyBorder="1" applyAlignment="1">
      <alignment horizontal="justify" vertical="center" wrapText="1"/>
    </xf>
    <xf numFmtId="0" fontId="15" fillId="2" borderId="0" xfId="0" applyNumberFormat="1" applyFont="1" applyFill="1" applyAlignment="1">
      <alignment wrapText="1"/>
    </xf>
    <xf numFmtId="0" fontId="15" fillId="2" borderId="6" xfId="0" applyNumberFormat="1" applyFont="1" applyFill="1" applyBorder="1" applyAlignment="1">
      <alignment horizontal="left" wrapText="1"/>
    </xf>
    <xf numFmtId="171" fontId="29" fillId="0" borderId="1" xfId="1" applyNumberFormat="1" applyFont="1" applyFill="1" applyBorder="1" applyAlignment="1">
      <alignment horizontal="right"/>
    </xf>
    <xf numFmtId="0" fontId="19" fillId="0" borderId="0" xfId="0" applyFont="1" applyFill="1" applyBorder="1" applyAlignment="1">
      <alignment horizontal="left" vertical="center" wrapText="1"/>
    </xf>
    <xf numFmtId="0" fontId="18" fillId="0" borderId="0" xfId="0" applyFont="1" applyFill="1" applyBorder="1" applyAlignment="1">
      <alignment horizontal="center" vertical="center" wrapText="1"/>
    </xf>
    <xf numFmtId="0" fontId="29" fillId="0" borderId="0" xfId="0" applyNumberFormat="1" applyFont="1" applyFill="1" applyBorder="1" applyAlignment="1">
      <alignment horizontal="justify" vertical="center" wrapText="1"/>
    </xf>
    <xf numFmtId="0" fontId="19" fillId="0" borderId="0" xfId="0" applyNumberFormat="1" applyFont="1" applyFill="1" applyBorder="1" applyAlignment="1">
      <alignment horizontal="left" wrapText="1"/>
    </xf>
    <xf numFmtId="0" fontId="18" fillId="0" borderId="0" xfId="0" applyFont="1" applyFill="1" applyBorder="1" applyAlignment="1">
      <alignment horizontal="center" wrapText="1"/>
    </xf>
    <xf numFmtId="0" fontId="19" fillId="0" borderId="0" xfId="0" applyFont="1" applyFill="1" applyAlignment="1">
      <alignment horizontal="left" wrapText="1"/>
    </xf>
    <xf numFmtId="0" fontId="15" fillId="0" borderId="0" xfId="0" applyFont="1" applyFill="1" applyBorder="1" applyAlignment="1">
      <alignment horizontal="right"/>
    </xf>
  </cellXfs>
  <cellStyles count="6">
    <cellStyle name="Обычный" xfId="0" builtinId="0"/>
    <cellStyle name="Обычный 2" xfId="2"/>
    <cellStyle name="Обычный 2 2" xfId="3"/>
    <cellStyle name="Финансовый" xfId="1" builtinId="3"/>
    <cellStyle name="Финансовый 2" xfId="5"/>
    <cellStyle name="Финансов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7030A0"/>
    <pageSetUpPr fitToPage="1"/>
  </sheetPr>
  <dimension ref="A1:J355"/>
  <sheetViews>
    <sheetView tabSelected="1" view="pageBreakPreview" topLeftCell="A304" zoomScale="90" zoomScaleNormal="100" zoomScaleSheetLayoutView="90" zoomScalePageLayoutView="90" workbookViewId="0">
      <selection activeCell="A246" sqref="A246"/>
    </sheetView>
  </sheetViews>
  <sheetFormatPr defaultColWidth="9.140625" defaultRowHeight="15"/>
  <cols>
    <col min="1" max="1" width="54.28515625" style="6" customWidth="1"/>
    <col min="2" max="2" width="14.7109375" style="6" customWidth="1"/>
    <col min="3" max="3" width="13.85546875" style="6" customWidth="1"/>
    <col min="4" max="4" width="14.5703125" style="31" customWidth="1"/>
    <col min="5" max="5" width="12.85546875" style="4" customWidth="1"/>
    <col min="6" max="6" width="12.7109375" style="5" customWidth="1"/>
    <col min="7" max="7" width="58.140625" style="1" customWidth="1"/>
    <col min="8" max="8" width="25.140625" style="6" customWidth="1"/>
    <col min="9" max="10" width="9.140625" style="6"/>
    <col min="11" max="11" width="60.28515625" style="6" customWidth="1"/>
    <col min="12" max="16384" width="9.140625" style="6"/>
  </cols>
  <sheetData>
    <row r="1" spans="1:7" ht="27" customHeight="1">
      <c r="A1" s="273" t="s">
        <v>169</v>
      </c>
      <c r="B1" s="273"/>
      <c r="C1" s="273"/>
      <c r="D1" s="273"/>
      <c r="E1" s="273"/>
      <c r="F1" s="273"/>
      <c r="G1" s="273"/>
    </row>
    <row r="2" spans="1:7" ht="9.75" customHeight="1">
      <c r="A2" s="61"/>
      <c r="B2" s="61"/>
      <c r="C2" s="61"/>
      <c r="D2" s="61"/>
      <c r="E2" s="61"/>
      <c r="F2" s="61"/>
      <c r="G2" s="61"/>
    </row>
    <row r="3" spans="1:7">
      <c r="A3" s="103"/>
      <c r="B3" s="213"/>
      <c r="C3" s="213"/>
      <c r="D3" s="213"/>
      <c r="E3" s="81"/>
      <c r="F3" s="213" t="s">
        <v>34</v>
      </c>
      <c r="G3" s="83"/>
    </row>
    <row r="4" spans="1:7" s="12" customFormat="1" ht="92.25" customHeight="1">
      <c r="A4" s="66" t="s">
        <v>43</v>
      </c>
      <c r="B4" s="66" t="s">
        <v>122</v>
      </c>
      <c r="C4" s="66" t="s">
        <v>170</v>
      </c>
      <c r="D4" s="66" t="s">
        <v>171</v>
      </c>
      <c r="E4" s="66" t="s">
        <v>52</v>
      </c>
      <c r="F4" s="66" t="s">
        <v>53</v>
      </c>
      <c r="G4" s="203"/>
    </row>
    <row r="5" spans="1:7" ht="17.25" customHeight="1">
      <c r="A5" s="52" t="s">
        <v>44</v>
      </c>
      <c r="B5" s="53">
        <f>B6+B8</f>
        <v>6918695.0999999987</v>
      </c>
      <c r="C5" s="53">
        <f>C6+C8</f>
        <v>4216398.2000000011</v>
      </c>
      <c r="D5" s="53">
        <f>D6+D8</f>
        <v>4146724.1</v>
      </c>
      <c r="E5" s="59">
        <f>D5/C5*100</f>
        <v>98.347544593866843</v>
      </c>
      <c r="F5" s="59">
        <f>D5/B5*100</f>
        <v>59.935060586786093</v>
      </c>
      <c r="G5" s="83"/>
    </row>
    <row r="6" spans="1:7">
      <c r="A6" s="214" t="s">
        <v>45</v>
      </c>
      <c r="B6" s="127">
        <f>B32</f>
        <v>6879224.7999999989</v>
      </c>
      <c r="C6" s="127">
        <f>C32</f>
        <v>4187513.600000001</v>
      </c>
      <c r="D6" s="127">
        <f>D32</f>
        <v>4122510.2</v>
      </c>
      <c r="E6" s="70">
        <f>D6/C6*100</f>
        <v>98.447685041548255</v>
      </c>
      <c r="F6" s="70">
        <f>D6/B6*100</f>
        <v>59.926958630571292</v>
      </c>
      <c r="G6" s="83"/>
    </row>
    <row r="7" spans="1:7">
      <c r="A7" s="159" t="s">
        <v>46</v>
      </c>
      <c r="B7" s="215">
        <f>B6/B5*100</f>
        <v>99.429512365706074</v>
      </c>
      <c r="C7" s="215">
        <f>C6/C5*100</f>
        <v>99.314946107319741</v>
      </c>
      <c r="D7" s="215">
        <f>D6/D5*100</f>
        <v>99.416071592513234</v>
      </c>
      <c r="E7" s="59"/>
      <c r="F7" s="59"/>
      <c r="G7" s="83"/>
    </row>
    <row r="8" spans="1:7">
      <c r="A8" s="214" t="s">
        <v>47</v>
      </c>
      <c r="B8" s="127">
        <f>B310</f>
        <v>39470.300000000003</v>
      </c>
      <c r="C8" s="127">
        <f>C310</f>
        <v>28884.6</v>
      </c>
      <c r="D8" s="127">
        <f>D310</f>
        <v>24213.899999999998</v>
      </c>
      <c r="E8" s="70">
        <f>D8/C8*100</f>
        <v>83.829791653683969</v>
      </c>
      <c r="F8" s="70">
        <f>D8/B8*100</f>
        <v>61.34713949475934</v>
      </c>
      <c r="G8" s="83"/>
    </row>
    <row r="9" spans="1:7">
      <c r="A9" s="159" t="s">
        <v>46</v>
      </c>
      <c r="B9" s="215">
        <f>B8/B5*100</f>
        <v>0.57048763429392935</v>
      </c>
      <c r="C9" s="215">
        <f>C8/C5*100</f>
        <v>0.68505389268024997</v>
      </c>
      <c r="D9" s="215">
        <f>D8/D5*100</f>
        <v>0.58392840748676766</v>
      </c>
      <c r="E9" s="59"/>
      <c r="F9" s="59"/>
      <c r="G9" s="83"/>
    </row>
    <row r="10" spans="1:7">
      <c r="A10" s="103"/>
      <c r="B10" s="103"/>
      <c r="C10" s="103"/>
      <c r="D10" s="80"/>
      <c r="E10" s="81"/>
      <c r="F10" s="82"/>
      <c r="G10" s="83"/>
    </row>
    <row r="11" spans="1:7" ht="15.75">
      <c r="A11" s="277" t="s">
        <v>116</v>
      </c>
      <c r="B11" s="277"/>
      <c r="C11" s="277"/>
      <c r="D11" s="277"/>
      <c r="E11" s="277"/>
      <c r="F11" s="277"/>
      <c r="G11" s="277"/>
    </row>
    <row r="12" spans="1:7" ht="15" customHeight="1">
      <c r="A12" s="278"/>
      <c r="B12" s="278"/>
      <c r="C12" s="278"/>
      <c r="D12" s="278"/>
      <c r="E12" s="81"/>
      <c r="F12" s="87" t="s">
        <v>34</v>
      </c>
      <c r="G12" s="83"/>
    </row>
    <row r="13" spans="1:7" s="12" customFormat="1" ht="92.25" customHeight="1">
      <c r="A13" s="66" t="s">
        <v>43</v>
      </c>
      <c r="B13" s="66" t="s">
        <v>122</v>
      </c>
      <c r="C13" s="66" t="s">
        <v>170</v>
      </c>
      <c r="D13" s="66" t="s">
        <v>171</v>
      </c>
      <c r="E13" s="66" t="s">
        <v>52</v>
      </c>
      <c r="F13" s="66" t="s">
        <v>53</v>
      </c>
      <c r="G13" s="203"/>
    </row>
    <row r="14" spans="1:7" ht="30">
      <c r="A14" s="216" t="s">
        <v>70</v>
      </c>
      <c r="B14" s="217">
        <f>B75</f>
        <v>4383380</v>
      </c>
      <c r="C14" s="217">
        <f>C75</f>
        <v>2345183.5</v>
      </c>
      <c r="D14" s="217">
        <f>D75</f>
        <v>2313783</v>
      </c>
      <c r="E14" s="218">
        <f>D14/C14*100</f>
        <v>98.661064262135568</v>
      </c>
      <c r="F14" s="165">
        <f>D14/B14*100</f>
        <v>52.785361980937083</v>
      </c>
      <c r="G14" s="219"/>
    </row>
    <row r="15" spans="1:7" s="9" customFormat="1" ht="45">
      <c r="A15" s="216" t="s">
        <v>63</v>
      </c>
      <c r="B15" s="220">
        <f>B94</f>
        <v>238480.7</v>
      </c>
      <c r="C15" s="220">
        <f>C94</f>
        <v>172524</v>
      </c>
      <c r="D15" s="220">
        <f>D94</f>
        <v>171893.6</v>
      </c>
      <c r="E15" s="218">
        <f>D15/C15*100</f>
        <v>99.634601562681141</v>
      </c>
      <c r="F15" s="165">
        <f>D15/B15*100</f>
        <v>72.078621037257946</v>
      </c>
      <c r="G15" s="221"/>
    </row>
    <row r="16" spans="1:7" s="9" customFormat="1" ht="15.75">
      <c r="A16" s="222" t="s">
        <v>100</v>
      </c>
      <c r="B16" s="220">
        <f>B106</f>
        <v>304747.59999999998</v>
      </c>
      <c r="C16" s="220">
        <f>C106</f>
        <v>205380.90000000002</v>
      </c>
      <c r="D16" s="220">
        <f>D106</f>
        <v>205207.2</v>
      </c>
      <c r="E16" s="218">
        <f>D16/C16*100</f>
        <v>99.915425436347775</v>
      </c>
      <c r="F16" s="165">
        <f>D16/B16*100</f>
        <v>67.336773119788319</v>
      </c>
      <c r="G16" s="221"/>
    </row>
    <row r="17" spans="1:7" s="9" customFormat="1" ht="30">
      <c r="A17" s="113" t="s">
        <v>113</v>
      </c>
      <c r="B17" s="217">
        <f>B119</f>
        <v>22719.5</v>
      </c>
      <c r="C17" s="217">
        <f>C119</f>
        <v>21656.1</v>
      </c>
      <c r="D17" s="217">
        <f>D119</f>
        <v>21656.1</v>
      </c>
      <c r="E17" s="218">
        <f t="shared" ref="E17:E32" si="0">D17/C17*100</f>
        <v>100</v>
      </c>
      <c r="F17" s="165">
        <f t="shared" ref="F17:F32" si="1">D17/B17*100</f>
        <v>95.319439248222878</v>
      </c>
      <c r="G17" s="221"/>
    </row>
    <row r="18" spans="1:7" ht="60">
      <c r="A18" s="216" t="s">
        <v>48</v>
      </c>
      <c r="B18" s="217">
        <f>B132</f>
        <v>390144.79999999993</v>
      </c>
      <c r="C18" s="217">
        <f>C132</f>
        <v>327183.2</v>
      </c>
      <c r="D18" s="217">
        <f>D132</f>
        <v>325935.90000000002</v>
      </c>
      <c r="E18" s="218">
        <f t="shared" si="0"/>
        <v>99.618776269686222</v>
      </c>
      <c r="F18" s="165">
        <f t="shared" si="1"/>
        <v>83.542289939530164</v>
      </c>
      <c r="G18" s="219"/>
    </row>
    <row r="19" spans="1:7" ht="60.75" customHeight="1">
      <c r="A19" s="216" t="s">
        <v>71</v>
      </c>
      <c r="B19" s="217">
        <f>B149</f>
        <v>32987.300000000003</v>
      </c>
      <c r="C19" s="217">
        <f>C149</f>
        <v>26823.200000000001</v>
      </c>
      <c r="D19" s="217">
        <f>D149</f>
        <v>26414.799999999999</v>
      </c>
      <c r="E19" s="218">
        <f>D19/C19*100</f>
        <v>98.477437442214196</v>
      </c>
      <c r="F19" s="165">
        <f>D19/B19*100</f>
        <v>80.075665483382991</v>
      </c>
      <c r="G19" s="83"/>
    </row>
    <row r="20" spans="1:7" ht="30">
      <c r="A20" s="216" t="s">
        <v>72</v>
      </c>
      <c r="B20" s="217">
        <f>B162</f>
        <v>3768.4</v>
      </c>
      <c r="C20" s="217">
        <f>C162</f>
        <v>644.70000000000005</v>
      </c>
      <c r="D20" s="217">
        <f>D162</f>
        <v>634</v>
      </c>
      <c r="E20" s="218">
        <f>D20/C20*100</f>
        <v>98.340313324026667</v>
      </c>
      <c r="F20" s="165">
        <f>D20/B20*100</f>
        <v>16.824116335845453</v>
      </c>
      <c r="G20" s="83"/>
    </row>
    <row r="21" spans="1:7" ht="30">
      <c r="A21" s="216" t="s">
        <v>73</v>
      </c>
      <c r="B21" s="217">
        <f>B172</f>
        <v>91558.3</v>
      </c>
      <c r="C21" s="217">
        <f>C172</f>
        <v>79461.5</v>
      </c>
      <c r="D21" s="217">
        <f>D172</f>
        <v>70769.899999999994</v>
      </c>
      <c r="E21" s="218">
        <f>D21/C21*100</f>
        <v>89.061872730819331</v>
      </c>
      <c r="F21" s="165">
        <f>D21/B21*100</f>
        <v>77.294903902759216</v>
      </c>
      <c r="G21" s="83"/>
    </row>
    <row r="22" spans="1:7" ht="45" customHeight="1">
      <c r="A22" s="216" t="s">
        <v>155</v>
      </c>
      <c r="B22" s="217">
        <f>B187</f>
        <v>235.2</v>
      </c>
      <c r="C22" s="217">
        <f t="shared" ref="C22:D22" si="2">C187</f>
        <v>85.2</v>
      </c>
      <c r="D22" s="217">
        <f t="shared" si="2"/>
        <v>85.1</v>
      </c>
      <c r="E22" s="218">
        <f>D22/C22*100</f>
        <v>99.882629107981217</v>
      </c>
      <c r="F22" s="165">
        <f>D22/B22*100</f>
        <v>36.181972789115648</v>
      </c>
      <c r="G22" s="83"/>
    </row>
    <row r="23" spans="1:7" s="12" customFormat="1" ht="89.25" customHeight="1">
      <c r="A23" s="66" t="s">
        <v>43</v>
      </c>
      <c r="B23" s="66" t="s">
        <v>122</v>
      </c>
      <c r="C23" s="66" t="s">
        <v>170</v>
      </c>
      <c r="D23" s="66" t="s">
        <v>171</v>
      </c>
      <c r="E23" s="66" t="s">
        <v>52</v>
      </c>
      <c r="F23" s="66" t="s">
        <v>53</v>
      </c>
      <c r="G23" s="203"/>
    </row>
    <row r="24" spans="1:7" ht="45">
      <c r="A24" s="216" t="s">
        <v>156</v>
      </c>
      <c r="B24" s="217">
        <f>B198</f>
        <v>14375.3</v>
      </c>
      <c r="C24" s="217">
        <f>C198</f>
        <v>10610.2</v>
      </c>
      <c r="D24" s="217">
        <f>D198</f>
        <v>10450.4</v>
      </c>
      <c r="E24" s="218">
        <f t="shared" si="0"/>
        <v>98.493902094211222</v>
      </c>
      <c r="F24" s="165">
        <f t="shared" si="1"/>
        <v>72.696917629545126</v>
      </c>
      <c r="G24" s="83"/>
    </row>
    <row r="25" spans="1:7" ht="45.75" customHeight="1">
      <c r="A25" s="216" t="s">
        <v>157</v>
      </c>
      <c r="B25" s="217">
        <f>B210</f>
        <v>42152.3</v>
      </c>
      <c r="C25" s="217">
        <f>C210</f>
        <v>30838.5</v>
      </c>
      <c r="D25" s="217">
        <f>D210</f>
        <v>30838.5</v>
      </c>
      <c r="E25" s="218">
        <f t="shared" si="0"/>
        <v>100</v>
      </c>
      <c r="F25" s="165">
        <f t="shared" si="1"/>
        <v>73.159708960127915</v>
      </c>
      <c r="G25" s="83"/>
    </row>
    <row r="26" spans="1:7" ht="30">
      <c r="A26" s="216" t="s">
        <v>158</v>
      </c>
      <c r="B26" s="217">
        <f>B226</f>
        <v>22623.8</v>
      </c>
      <c r="C26" s="217">
        <f>C226</f>
        <v>14018.300000000001</v>
      </c>
      <c r="D26" s="217">
        <f>D226</f>
        <v>13733.900000000001</v>
      </c>
      <c r="E26" s="218">
        <f t="shared" si="0"/>
        <v>97.971223329505008</v>
      </c>
      <c r="F26" s="165">
        <f t="shared" si="1"/>
        <v>60.705540183346749</v>
      </c>
      <c r="G26" s="83"/>
    </row>
    <row r="27" spans="1:7" ht="30">
      <c r="A27" s="216" t="s">
        <v>159</v>
      </c>
      <c r="B27" s="217">
        <f>B240</f>
        <v>205907.5</v>
      </c>
      <c r="C27" s="217">
        <f>C240</f>
        <v>166586.20000000001</v>
      </c>
      <c r="D27" s="217">
        <f>D240</f>
        <v>165623.9</v>
      </c>
      <c r="E27" s="218">
        <f t="shared" si="0"/>
        <v>99.422341106286112</v>
      </c>
      <c r="F27" s="165">
        <f t="shared" si="1"/>
        <v>80.436069594356681</v>
      </c>
      <c r="G27" s="83"/>
    </row>
    <row r="28" spans="1:7" s="10" customFormat="1" ht="45">
      <c r="A28" s="216" t="s">
        <v>160</v>
      </c>
      <c r="B28" s="217">
        <f>B254</f>
        <v>82094.600000000006</v>
      </c>
      <c r="C28" s="217">
        <f>C254</f>
        <v>43649.500000000007</v>
      </c>
      <c r="D28" s="217">
        <f>D254</f>
        <v>41545.1</v>
      </c>
      <c r="E28" s="218">
        <f>D28/C28*100</f>
        <v>95.178868028270642</v>
      </c>
      <c r="F28" s="165">
        <f>D28/B28*100</f>
        <v>50.606373622625597</v>
      </c>
      <c r="G28" s="78"/>
    </row>
    <row r="29" spans="1:7" ht="30">
      <c r="A29" s="216" t="s">
        <v>161</v>
      </c>
      <c r="B29" s="217">
        <f>B272</f>
        <v>33632.1</v>
      </c>
      <c r="C29" s="217">
        <f>C272</f>
        <v>23798.3</v>
      </c>
      <c r="D29" s="217">
        <f>D272</f>
        <v>23467.599999999999</v>
      </c>
      <c r="E29" s="218">
        <f t="shared" si="0"/>
        <v>98.610404944891016</v>
      </c>
      <c r="F29" s="165">
        <f t="shared" si="1"/>
        <v>69.777385295595579</v>
      </c>
      <c r="G29" s="83"/>
    </row>
    <row r="30" spans="1:7" ht="45">
      <c r="A30" s="216" t="s">
        <v>162</v>
      </c>
      <c r="B30" s="217">
        <f>B283</f>
        <v>482677.7</v>
      </c>
      <c r="C30" s="217">
        <f>C283</f>
        <v>357753.2</v>
      </c>
      <c r="D30" s="217">
        <f>D283</f>
        <v>348244.1</v>
      </c>
      <c r="E30" s="218">
        <f t="shared" si="0"/>
        <v>97.341994425207091</v>
      </c>
      <c r="F30" s="165">
        <f t="shared" si="1"/>
        <v>72.148371470237791</v>
      </c>
      <c r="G30" s="83"/>
    </row>
    <row r="31" spans="1:7" s="10" customFormat="1" ht="45">
      <c r="A31" s="216" t="s">
        <v>163</v>
      </c>
      <c r="B31" s="217">
        <f>B297</f>
        <v>527739.69999999995</v>
      </c>
      <c r="C31" s="217">
        <f>C297</f>
        <v>361317.1</v>
      </c>
      <c r="D31" s="217">
        <f>D297</f>
        <v>352227.1</v>
      </c>
      <c r="E31" s="218">
        <f t="shared" si="0"/>
        <v>97.48420431803531</v>
      </c>
      <c r="F31" s="165">
        <f t="shared" si="1"/>
        <v>66.7425816174148</v>
      </c>
      <c r="G31" s="78"/>
    </row>
    <row r="32" spans="1:7" s="11" customFormat="1" ht="16.899999999999999" customHeight="1">
      <c r="A32" s="223" t="s">
        <v>36</v>
      </c>
      <c r="B32" s="224">
        <f>B14+B15+B16+B17+B18+B19+B20+B21+B22+B24+B25+B26+B27+B28+B29+B30+B31</f>
        <v>6879224.7999999989</v>
      </c>
      <c r="C32" s="224">
        <f>C14+C15+C16+C17+C18+C19+C20+C21+C22+C24+C25+C26+C27+C28+C29+C30+C31</f>
        <v>4187513.600000001</v>
      </c>
      <c r="D32" s="224">
        <f>D14+D15+D16+D17+D18+D19+D20+D21+D22+D24+D25+D26+D27+D28+D29+D30+D31</f>
        <v>4122510.2</v>
      </c>
      <c r="E32" s="225">
        <f t="shared" si="0"/>
        <v>98.447685041548255</v>
      </c>
      <c r="F32" s="226">
        <f t="shared" si="1"/>
        <v>59.926958630571292</v>
      </c>
      <c r="G32" s="227"/>
    </row>
    <row r="33" spans="1:7" s="11" customFormat="1" ht="16.899999999999999" customHeight="1">
      <c r="A33" s="228"/>
      <c r="B33" s="229"/>
      <c r="C33" s="229"/>
      <c r="D33" s="229"/>
      <c r="E33" s="230"/>
      <c r="F33" s="231"/>
      <c r="G33" s="227"/>
    </row>
    <row r="34" spans="1:7" s="12" customFormat="1" ht="30" customHeight="1">
      <c r="A34" s="273" t="s">
        <v>185</v>
      </c>
      <c r="B34" s="273"/>
      <c r="C34" s="273"/>
      <c r="D34" s="273"/>
      <c r="E34" s="273"/>
      <c r="F34" s="273"/>
      <c r="G34" s="232"/>
    </row>
    <row r="35" spans="1:7" s="12" customFormat="1" ht="15.75" customHeight="1">
      <c r="A35" s="61"/>
      <c r="B35" s="61"/>
      <c r="C35" s="102"/>
      <c r="D35" s="102"/>
      <c r="E35" s="61"/>
      <c r="F35" s="177" t="s">
        <v>34</v>
      </c>
      <c r="G35" s="233"/>
    </row>
    <row r="36" spans="1:7" s="12" customFormat="1" ht="90">
      <c r="A36" s="66" t="s">
        <v>43</v>
      </c>
      <c r="B36" s="66" t="s">
        <v>122</v>
      </c>
      <c r="C36" s="66" t="s">
        <v>170</v>
      </c>
      <c r="D36" s="66" t="s">
        <v>171</v>
      </c>
      <c r="E36" s="66" t="s">
        <v>52</v>
      </c>
      <c r="F36" s="66" t="s">
        <v>53</v>
      </c>
      <c r="G36" s="234"/>
    </row>
    <row r="37" spans="1:7" s="12" customFormat="1" ht="28.5">
      <c r="A37" s="235" t="s">
        <v>69</v>
      </c>
      <c r="B37" s="236">
        <f>B38+B48+B53</f>
        <v>2237575.3000000003</v>
      </c>
      <c r="C37" s="236">
        <f>C38+C48+C53</f>
        <v>1005539.9</v>
      </c>
      <c r="D37" s="236">
        <f>D38+D48+D53</f>
        <v>1004518.9000000001</v>
      </c>
      <c r="E37" s="236">
        <f t="shared" ref="E37:E42" si="3">D37/C37*100</f>
        <v>99.898462507554413</v>
      </c>
      <c r="F37" s="237">
        <f>D37/B37*100</f>
        <v>44.893188622523681</v>
      </c>
      <c r="G37" s="238"/>
    </row>
    <row r="38" spans="1:7" s="11" customFormat="1" ht="15" customHeight="1">
      <c r="A38" s="235" t="s">
        <v>117</v>
      </c>
      <c r="B38" s="236">
        <f>B39+B44</f>
        <v>2217005.6</v>
      </c>
      <c r="C38" s="236">
        <f>C39+C44</f>
        <v>984970.20000000007</v>
      </c>
      <c r="D38" s="236">
        <f>D39+D44</f>
        <v>984911.60000000009</v>
      </c>
      <c r="E38" s="236">
        <f t="shared" si="3"/>
        <v>99.994050581428766</v>
      </c>
      <c r="F38" s="237">
        <f>D38/B38*100</f>
        <v>44.425309525605172</v>
      </c>
      <c r="G38" s="238"/>
    </row>
    <row r="39" spans="1:7" s="12" customFormat="1" ht="45">
      <c r="A39" s="239" t="s">
        <v>150</v>
      </c>
      <c r="B39" s="240">
        <f>B40+B41+B42</f>
        <v>2214059</v>
      </c>
      <c r="C39" s="240">
        <f>C40+C41+C42</f>
        <v>983104.50000000012</v>
      </c>
      <c r="D39" s="240">
        <f>D40+D41+D42</f>
        <v>983104.50000000012</v>
      </c>
      <c r="E39" s="240">
        <f t="shared" si="3"/>
        <v>100</v>
      </c>
      <c r="F39" s="240">
        <f>D39/B39*100</f>
        <v>44.402814017151307</v>
      </c>
      <c r="G39" s="241"/>
    </row>
    <row r="40" spans="1:7" s="12" customFormat="1" ht="15" customHeight="1">
      <c r="A40" s="242" t="s">
        <v>3</v>
      </c>
      <c r="B40" s="240">
        <v>107169.3</v>
      </c>
      <c r="C40" s="240">
        <v>98266.9</v>
      </c>
      <c r="D40" s="240">
        <v>98266.9</v>
      </c>
      <c r="E40" s="240">
        <f t="shared" si="3"/>
        <v>100</v>
      </c>
      <c r="F40" s="240">
        <f>D40/B40*100</f>
        <v>91.693143465526035</v>
      </c>
      <c r="G40" s="241"/>
    </row>
    <row r="41" spans="1:7" s="12" customFormat="1" ht="15" customHeight="1">
      <c r="A41" s="242" t="s">
        <v>2</v>
      </c>
      <c r="B41" s="240">
        <v>1885483.8</v>
      </c>
      <c r="C41" s="240">
        <v>785913.3</v>
      </c>
      <c r="D41" s="240">
        <v>785913.3</v>
      </c>
      <c r="E41" s="240">
        <f t="shared" si="3"/>
        <v>100</v>
      </c>
      <c r="F41" s="240">
        <f>D41/B41*100</f>
        <v>41.682315170249673</v>
      </c>
      <c r="G41" s="241"/>
    </row>
    <row r="42" spans="1:7" s="12" customFormat="1" ht="15" customHeight="1">
      <c r="A42" s="242" t="s">
        <v>1</v>
      </c>
      <c r="B42" s="243">
        <v>221405.9</v>
      </c>
      <c r="C42" s="243">
        <v>98924.3</v>
      </c>
      <c r="D42" s="243">
        <v>98924.3</v>
      </c>
      <c r="E42" s="240">
        <f t="shared" si="3"/>
        <v>100</v>
      </c>
      <c r="F42" s="240">
        <f t="shared" ref="F42:F51" si="4">D42/B42*100</f>
        <v>44.680064984718115</v>
      </c>
      <c r="G42" s="244"/>
    </row>
    <row r="43" spans="1:7" s="12" customFormat="1" ht="91.5" customHeight="1">
      <c r="A43" s="66" t="s">
        <v>43</v>
      </c>
      <c r="B43" s="66" t="s">
        <v>122</v>
      </c>
      <c r="C43" s="66" t="s">
        <v>170</v>
      </c>
      <c r="D43" s="66" t="s">
        <v>171</v>
      </c>
      <c r="E43" s="66" t="s">
        <v>52</v>
      </c>
      <c r="F43" s="66" t="s">
        <v>53</v>
      </c>
      <c r="G43" s="203"/>
    </row>
    <row r="44" spans="1:7" s="12" customFormat="1" ht="90">
      <c r="A44" s="245" t="s">
        <v>151</v>
      </c>
      <c r="B44" s="246">
        <f>B45+B46+B47</f>
        <v>2946.6000000000004</v>
      </c>
      <c r="C44" s="246">
        <f>C45+C46+C47</f>
        <v>1865.7</v>
      </c>
      <c r="D44" s="246">
        <f>D45+D46+D47</f>
        <v>1807.1</v>
      </c>
      <c r="E44" s="172">
        <f t="shared" ref="E44:E55" si="5">D44/C44*100</f>
        <v>96.859087741866318</v>
      </c>
      <c r="F44" s="172">
        <f t="shared" si="4"/>
        <v>61.328310595262323</v>
      </c>
      <c r="G44" s="247"/>
    </row>
    <row r="45" spans="1:7" s="12" customFormat="1" ht="15" customHeight="1">
      <c r="A45" s="242" t="s">
        <v>3</v>
      </c>
      <c r="B45" s="243">
        <v>1137.7</v>
      </c>
      <c r="C45" s="243">
        <v>716.6</v>
      </c>
      <c r="D45" s="243">
        <v>697.7</v>
      </c>
      <c r="E45" s="160">
        <f t="shared" si="5"/>
        <v>97.362545353056106</v>
      </c>
      <c r="F45" s="160">
        <f t="shared" si="4"/>
        <v>61.325481234068732</v>
      </c>
      <c r="G45" s="244"/>
    </row>
    <row r="46" spans="1:7" s="12" customFormat="1" ht="15" customHeight="1">
      <c r="A46" s="242" t="s">
        <v>2</v>
      </c>
      <c r="B46" s="243">
        <v>1779.4</v>
      </c>
      <c r="C46" s="243">
        <v>1130.4000000000001</v>
      </c>
      <c r="D46" s="243">
        <v>1091.3</v>
      </c>
      <c r="E46" s="160">
        <f t="shared" si="5"/>
        <v>96.541047416843583</v>
      </c>
      <c r="F46" s="160">
        <f t="shared" si="4"/>
        <v>61.32966168371361</v>
      </c>
      <c r="G46" s="244"/>
    </row>
    <row r="47" spans="1:7" s="12" customFormat="1" ht="17.25" customHeight="1">
      <c r="A47" s="242" t="s">
        <v>1</v>
      </c>
      <c r="B47" s="243">
        <v>29.5</v>
      </c>
      <c r="C47" s="243">
        <v>18.7</v>
      </c>
      <c r="D47" s="243">
        <v>18.100000000000001</v>
      </c>
      <c r="E47" s="160">
        <f t="shared" si="5"/>
        <v>96.791443850267385</v>
      </c>
      <c r="F47" s="160">
        <f t="shared" si="4"/>
        <v>61.355932203389841</v>
      </c>
      <c r="G47" s="244"/>
    </row>
    <row r="48" spans="1:7" s="11" customFormat="1" ht="15" customHeight="1">
      <c r="A48" s="142" t="s">
        <v>118</v>
      </c>
      <c r="B48" s="248">
        <f>B49</f>
        <v>16355.7</v>
      </c>
      <c r="C48" s="248">
        <f>C49</f>
        <v>16355.7</v>
      </c>
      <c r="D48" s="248">
        <f>D49</f>
        <v>15393.3</v>
      </c>
      <c r="E48" s="236">
        <f t="shared" si="5"/>
        <v>94.115812835892072</v>
      </c>
      <c r="F48" s="236">
        <f t="shared" si="4"/>
        <v>94.115812835892072</v>
      </c>
      <c r="G48" s="249"/>
    </row>
    <row r="49" spans="1:7" s="12" customFormat="1" ht="45">
      <c r="A49" s="245" t="s">
        <v>152</v>
      </c>
      <c r="B49" s="250">
        <f>B50+B51+B52</f>
        <v>16355.7</v>
      </c>
      <c r="C49" s="250">
        <f>C50+C51+C52</f>
        <v>16355.7</v>
      </c>
      <c r="D49" s="250">
        <f>D50+D51+D52</f>
        <v>15393.3</v>
      </c>
      <c r="E49" s="172">
        <f t="shared" si="5"/>
        <v>94.115812835892072</v>
      </c>
      <c r="F49" s="172">
        <f t="shared" si="4"/>
        <v>94.115812835892072</v>
      </c>
      <c r="G49" s="251"/>
    </row>
    <row r="50" spans="1:7" s="12" customFormat="1" ht="15" customHeight="1">
      <c r="A50" s="242" t="s">
        <v>3</v>
      </c>
      <c r="B50" s="243">
        <v>5730.1</v>
      </c>
      <c r="C50" s="243">
        <v>5730.1</v>
      </c>
      <c r="D50" s="243">
        <v>5393</v>
      </c>
      <c r="E50" s="240">
        <f t="shared" si="5"/>
        <v>94.117031116385391</v>
      </c>
      <c r="F50" s="240">
        <f t="shared" si="4"/>
        <v>94.117031116385391</v>
      </c>
      <c r="G50" s="244"/>
    </row>
    <row r="51" spans="1:7" s="12" customFormat="1" ht="15" customHeight="1">
      <c r="A51" s="242" t="s">
        <v>2</v>
      </c>
      <c r="B51" s="243">
        <v>8990</v>
      </c>
      <c r="C51" s="243">
        <v>8990</v>
      </c>
      <c r="D51" s="243">
        <v>8461</v>
      </c>
      <c r="E51" s="240">
        <f t="shared" si="5"/>
        <v>94.115684093437153</v>
      </c>
      <c r="F51" s="240">
        <f t="shared" si="4"/>
        <v>94.115684093437153</v>
      </c>
      <c r="G51" s="244"/>
    </row>
    <row r="52" spans="1:7" s="12" customFormat="1" ht="15" customHeight="1">
      <c r="A52" s="242" t="s">
        <v>1</v>
      </c>
      <c r="B52" s="243">
        <v>1635.6</v>
      </c>
      <c r="C52" s="243">
        <v>1635.6</v>
      </c>
      <c r="D52" s="243">
        <v>1539.3</v>
      </c>
      <c r="E52" s="240">
        <f t="shared" si="5"/>
        <v>94.11225238444608</v>
      </c>
      <c r="F52" s="240">
        <f>D52/B52*100</f>
        <v>94.11225238444608</v>
      </c>
      <c r="G52" s="244"/>
    </row>
    <row r="53" spans="1:7" s="11" customFormat="1" ht="42.75" customHeight="1">
      <c r="A53" s="142" t="s">
        <v>119</v>
      </c>
      <c r="B53" s="252">
        <f>B54+B57</f>
        <v>4214</v>
      </c>
      <c r="C53" s="252">
        <f t="shared" ref="C53:D53" si="6">C54+C57</f>
        <v>4214</v>
      </c>
      <c r="D53" s="252">
        <f t="shared" si="6"/>
        <v>4214</v>
      </c>
      <c r="E53" s="236">
        <f t="shared" si="5"/>
        <v>100</v>
      </c>
      <c r="F53" s="236">
        <f>D53/B53*100</f>
        <v>100</v>
      </c>
      <c r="G53" s="253"/>
    </row>
    <row r="54" spans="1:7" s="12" customFormat="1" ht="50.25" customHeight="1">
      <c r="A54" s="113" t="s">
        <v>153</v>
      </c>
      <c r="B54" s="246">
        <f>SUM(B55:B56)</f>
        <v>318.7</v>
      </c>
      <c r="C54" s="246">
        <f>SUM(C55:C56)</f>
        <v>318.7</v>
      </c>
      <c r="D54" s="246">
        <f>SUM(D55:D56)</f>
        <v>318.7</v>
      </c>
      <c r="E54" s="240">
        <f t="shared" si="5"/>
        <v>100</v>
      </c>
      <c r="F54" s="240">
        <f>D54/B54*100</f>
        <v>100</v>
      </c>
      <c r="G54" s="249"/>
    </row>
    <row r="55" spans="1:7" s="12" customFormat="1" ht="15" customHeight="1">
      <c r="A55" s="242" t="s">
        <v>2</v>
      </c>
      <c r="B55" s="243">
        <v>302.8</v>
      </c>
      <c r="C55" s="243">
        <v>302.8</v>
      </c>
      <c r="D55" s="243">
        <v>302.8</v>
      </c>
      <c r="E55" s="240">
        <f t="shared" si="5"/>
        <v>100</v>
      </c>
      <c r="F55" s="240">
        <f>D55/B55*100</f>
        <v>100</v>
      </c>
      <c r="G55" s="244"/>
    </row>
    <row r="56" spans="1:7" s="12" customFormat="1" ht="15" customHeight="1">
      <c r="A56" s="242" t="s">
        <v>1</v>
      </c>
      <c r="B56" s="243">
        <v>15.9</v>
      </c>
      <c r="C56" s="243">
        <v>15.9</v>
      </c>
      <c r="D56" s="243">
        <v>15.9</v>
      </c>
      <c r="E56" s="240">
        <f t="shared" ref="E56:E59" si="7">D56/C56*100</f>
        <v>100</v>
      </c>
      <c r="F56" s="240">
        <f t="shared" ref="F56:F59" si="8">D56/B56*100</f>
        <v>100</v>
      </c>
      <c r="G56" s="244"/>
    </row>
    <row r="57" spans="1:7" s="12" customFormat="1" ht="45">
      <c r="A57" s="113" t="s">
        <v>154</v>
      </c>
      <c r="B57" s="254">
        <f>B58+B59</f>
        <v>3895.3</v>
      </c>
      <c r="C57" s="254">
        <f t="shared" ref="C57:D57" si="9">C58+C59</f>
        <v>3895.3</v>
      </c>
      <c r="D57" s="254">
        <f t="shared" si="9"/>
        <v>3895.3</v>
      </c>
      <c r="E57" s="240">
        <f t="shared" si="7"/>
        <v>100</v>
      </c>
      <c r="F57" s="240">
        <f t="shared" si="8"/>
        <v>100</v>
      </c>
      <c r="G57" s="244"/>
    </row>
    <row r="58" spans="1:7" s="12" customFormat="1">
      <c r="A58" s="242" t="s">
        <v>2</v>
      </c>
      <c r="B58" s="243">
        <v>3700.5</v>
      </c>
      <c r="C58" s="243">
        <v>3700.5</v>
      </c>
      <c r="D58" s="243">
        <v>3700.5</v>
      </c>
      <c r="E58" s="240">
        <f t="shared" si="7"/>
        <v>100</v>
      </c>
      <c r="F58" s="240">
        <f t="shared" si="8"/>
        <v>100</v>
      </c>
      <c r="G58" s="244"/>
    </row>
    <row r="59" spans="1:7" s="12" customFormat="1">
      <c r="A59" s="242" t="s">
        <v>1</v>
      </c>
      <c r="B59" s="243">
        <v>194.8</v>
      </c>
      <c r="C59" s="243">
        <v>194.8</v>
      </c>
      <c r="D59" s="243">
        <v>194.8</v>
      </c>
      <c r="E59" s="240">
        <f t="shared" si="7"/>
        <v>100</v>
      </c>
      <c r="F59" s="240">
        <f t="shared" si="8"/>
        <v>100</v>
      </c>
      <c r="G59" s="244"/>
    </row>
    <row r="60" spans="1:7" s="12" customFormat="1" ht="12" customHeight="1">
      <c r="A60" s="148"/>
      <c r="B60" s="212"/>
      <c r="C60" s="212"/>
      <c r="D60" s="212"/>
      <c r="E60" s="255"/>
      <c r="F60" s="256"/>
      <c r="G60" s="203"/>
    </row>
    <row r="61" spans="1:7" s="12" customFormat="1" ht="37.5" customHeight="1">
      <c r="A61" s="273" t="s">
        <v>149</v>
      </c>
      <c r="B61" s="273"/>
      <c r="C61" s="273"/>
      <c r="D61" s="273"/>
      <c r="E61" s="273"/>
      <c r="F61" s="273"/>
      <c r="G61" s="203"/>
    </row>
    <row r="62" spans="1:7" s="12" customFormat="1" ht="17.25" customHeight="1">
      <c r="A62" s="204"/>
      <c r="B62" s="204"/>
      <c r="C62" s="204"/>
      <c r="D62" s="204"/>
      <c r="E62" s="204"/>
      <c r="F62" s="177" t="s">
        <v>34</v>
      </c>
      <c r="G62" s="203"/>
    </row>
    <row r="63" spans="1:7" s="12" customFormat="1" ht="90">
      <c r="A63" s="66" t="s">
        <v>43</v>
      </c>
      <c r="B63" s="66" t="s">
        <v>122</v>
      </c>
      <c r="C63" s="66" t="s">
        <v>170</v>
      </c>
      <c r="D63" s="66" t="s">
        <v>171</v>
      </c>
      <c r="E63" s="66" t="s">
        <v>52</v>
      </c>
      <c r="F63" s="66" t="s">
        <v>53</v>
      </c>
      <c r="G63" s="203"/>
    </row>
    <row r="64" spans="1:7" s="12" customFormat="1" ht="32.25" customHeight="1">
      <c r="A64" s="205" t="s">
        <v>95</v>
      </c>
      <c r="B64" s="206">
        <f>B66</f>
        <v>331.7</v>
      </c>
      <c r="C64" s="206">
        <f t="shared" ref="C64:D64" si="10">C66</f>
        <v>120</v>
      </c>
      <c r="D64" s="206">
        <f t="shared" si="10"/>
        <v>118.2</v>
      </c>
      <c r="E64" s="207">
        <v>0</v>
      </c>
      <c r="F64" s="207">
        <f t="shared" ref="F64:F67" si="11">D64/B64*100</f>
        <v>35.634609586976183</v>
      </c>
      <c r="G64" s="203"/>
    </row>
    <row r="65" spans="1:7" s="12" customFormat="1" ht="90">
      <c r="A65" s="66" t="s">
        <v>43</v>
      </c>
      <c r="B65" s="66" t="s">
        <v>122</v>
      </c>
      <c r="C65" s="66" t="s">
        <v>170</v>
      </c>
      <c r="D65" s="66" t="s">
        <v>171</v>
      </c>
      <c r="E65" s="66" t="s">
        <v>52</v>
      </c>
      <c r="F65" s="66" t="s">
        <v>53</v>
      </c>
      <c r="G65" s="203"/>
    </row>
    <row r="66" spans="1:7" s="12" customFormat="1" ht="40.5" customHeight="1">
      <c r="A66" s="67" t="s">
        <v>167</v>
      </c>
      <c r="B66" s="208">
        <f>B67</f>
        <v>331.7</v>
      </c>
      <c r="C66" s="208">
        <f>C67</f>
        <v>120</v>
      </c>
      <c r="D66" s="208">
        <f>D67</f>
        <v>118.2</v>
      </c>
      <c r="E66" s="207">
        <f>D66/C66*100</f>
        <v>98.5</v>
      </c>
      <c r="F66" s="207">
        <f t="shared" si="11"/>
        <v>35.634609586976183</v>
      </c>
      <c r="G66" s="203"/>
    </row>
    <row r="67" spans="1:7" s="12" customFormat="1" ht="45.75" customHeight="1">
      <c r="A67" s="209" t="s">
        <v>115</v>
      </c>
      <c r="B67" s="210">
        <f>B304</f>
        <v>331.7</v>
      </c>
      <c r="C67" s="210">
        <f>C304</f>
        <v>120</v>
      </c>
      <c r="D67" s="210">
        <f>D304</f>
        <v>118.2</v>
      </c>
      <c r="E67" s="271">
        <f>D67/C67*100</f>
        <v>98.5</v>
      </c>
      <c r="F67" s="211">
        <f t="shared" si="11"/>
        <v>35.634609586976183</v>
      </c>
      <c r="G67" s="203"/>
    </row>
    <row r="68" spans="1:7" s="12" customFormat="1" ht="9" customHeight="1">
      <c r="A68" s="148"/>
      <c r="B68" s="212"/>
      <c r="C68" s="212"/>
      <c r="D68" s="212"/>
      <c r="E68" s="63"/>
      <c r="F68" s="64"/>
      <c r="G68" s="203"/>
    </row>
    <row r="69" spans="1:7" s="97" customFormat="1" ht="18.600000000000001" customHeight="1">
      <c r="A69" s="273" t="s">
        <v>37</v>
      </c>
      <c r="B69" s="273"/>
      <c r="C69" s="273"/>
      <c r="D69" s="273"/>
      <c r="E69" s="273"/>
      <c r="F69" s="273"/>
      <c r="G69" s="273"/>
    </row>
    <row r="70" spans="1:7" s="97" customFormat="1" ht="19.899999999999999" customHeight="1">
      <c r="A70" s="272" t="s">
        <v>38</v>
      </c>
      <c r="B70" s="272"/>
      <c r="C70" s="272"/>
      <c r="D70" s="272"/>
      <c r="E70" s="272"/>
      <c r="F70" s="272"/>
      <c r="G70" s="272"/>
    </row>
    <row r="71" spans="1:7" s="97" customFormat="1" ht="20.25" customHeight="1">
      <c r="A71" s="272" t="s">
        <v>137</v>
      </c>
      <c r="B71" s="272"/>
      <c r="C71" s="272"/>
      <c r="D71" s="272"/>
      <c r="E71" s="272"/>
      <c r="F71" s="272"/>
      <c r="G71" s="272"/>
    </row>
    <row r="72" spans="1:7" s="98" customFormat="1" ht="31.15" customHeight="1">
      <c r="A72" s="272" t="s">
        <v>7</v>
      </c>
      <c r="B72" s="272"/>
      <c r="C72" s="272"/>
      <c r="D72" s="272"/>
      <c r="E72" s="272"/>
      <c r="F72" s="272"/>
      <c r="G72" s="272"/>
    </row>
    <row r="73" spans="1:7" s="97" customFormat="1" ht="15.6" customHeight="1">
      <c r="A73" s="182"/>
      <c r="B73" s="183"/>
      <c r="C73" s="183"/>
      <c r="E73" s="184"/>
      <c r="F73" s="185"/>
      <c r="G73" s="193" t="s">
        <v>34</v>
      </c>
    </row>
    <row r="74" spans="1:7" s="102" customFormat="1" ht="90" customHeight="1">
      <c r="A74" s="66" t="s">
        <v>43</v>
      </c>
      <c r="B74" s="66" t="s">
        <v>122</v>
      </c>
      <c r="C74" s="66" t="s">
        <v>170</v>
      </c>
      <c r="D74" s="66" t="s">
        <v>171</v>
      </c>
      <c r="E74" s="66" t="s">
        <v>52</v>
      </c>
      <c r="F74" s="66" t="s">
        <v>53</v>
      </c>
      <c r="G74" s="66" t="s">
        <v>96</v>
      </c>
    </row>
    <row r="75" spans="1:7" ht="17.45" customHeight="1">
      <c r="A75" s="142" t="s">
        <v>6</v>
      </c>
      <c r="B75" s="68">
        <f>B79+B80+B82+B83+B84+B85+B86</f>
        <v>4383380</v>
      </c>
      <c r="C75" s="68">
        <f>C79+C80+C82+C83+C84+C85+C86</f>
        <v>2345183.5</v>
      </c>
      <c r="D75" s="68">
        <f>D79+D80+D82+D83+D84+D85+D86</f>
        <v>2313783</v>
      </c>
      <c r="E75" s="70">
        <f t="shared" ref="E75:E80" si="12">D75/C75*100</f>
        <v>98.661064262135568</v>
      </c>
      <c r="F75" s="70">
        <f t="shared" ref="F75:F86" si="13">D75/B75*100</f>
        <v>52.785361980937083</v>
      </c>
      <c r="G75" s="198"/>
    </row>
    <row r="76" spans="1:7" ht="17.45" customHeight="1">
      <c r="A76" s="143" t="s">
        <v>1</v>
      </c>
      <c r="B76" s="73">
        <f>B75-B77-B78</f>
        <v>621044.59999999986</v>
      </c>
      <c r="C76" s="199">
        <v>67896.800000000003</v>
      </c>
      <c r="D76" s="199">
        <v>63013.2</v>
      </c>
      <c r="E76" s="94">
        <f t="shared" si="12"/>
        <v>92.807319343474205</v>
      </c>
      <c r="F76" s="94">
        <f t="shared" si="13"/>
        <v>10.146324434670232</v>
      </c>
      <c r="G76" s="198"/>
    </row>
    <row r="77" spans="1:7" ht="17.45" customHeight="1">
      <c r="A77" s="143" t="s">
        <v>2</v>
      </c>
      <c r="B77" s="73">
        <v>3575419.1</v>
      </c>
      <c r="C77" s="73">
        <v>1841232.1</v>
      </c>
      <c r="D77" s="73">
        <v>1824554.9</v>
      </c>
      <c r="E77" s="94">
        <f t="shared" si="12"/>
        <v>99.09423695144136</v>
      </c>
      <c r="F77" s="94">
        <f t="shared" si="13"/>
        <v>51.030518352380007</v>
      </c>
      <c r="G77" s="198"/>
    </row>
    <row r="78" spans="1:7" ht="17.45" customHeight="1">
      <c r="A78" s="72" t="s">
        <v>3</v>
      </c>
      <c r="B78" s="199">
        <v>186916.3</v>
      </c>
      <c r="C78" s="199">
        <v>147928.5</v>
      </c>
      <c r="D78" s="199">
        <v>145992.70000000001</v>
      </c>
      <c r="E78" s="94">
        <f t="shared" si="12"/>
        <v>98.691394829258741</v>
      </c>
      <c r="F78" s="94">
        <f>D78/B78*100</f>
        <v>78.10592227644139</v>
      </c>
      <c r="G78" s="198"/>
    </row>
    <row r="79" spans="1:7" s="15" customFormat="1">
      <c r="A79" s="74" t="s">
        <v>39</v>
      </c>
      <c r="B79" s="195">
        <v>832719.8</v>
      </c>
      <c r="C79" s="195">
        <v>534294.30000000005</v>
      </c>
      <c r="D79" s="195">
        <v>531995.4</v>
      </c>
      <c r="E79" s="89">
        <f t="shared" si="12"/>
        <v>99.569731513137981</v>
      </c>
      <c r="F79" s="89">
        <f t="shared" si="13"/>
        <v>63.886483784821735</v>
      </c>
      <c r="G79" s="200"/>
    </row>
    <row r="80" spans="1:7" s="16" customFormat="1" ht="255.75" customHeight="1">
      <c r="A80" s="192" t="s">
        <v>0</v>
      </c>
      <c r="B80" s="201">
        <v>2257997.4</v>
      </c>
      <c r="C80" s="201">
        <v>997772.9</v>
      </c>
      <c r="D80" s="201">
        <v>993811.3</v>
      </c>
      <c r="E80" s="89">
        <f t="shared" si="12"/>
        <v>99.60295574273465</v>
      </c>
      <c r="F80" s="89">
        <f t="shared" si="13"/>
        <v>44.012951476383456</v>
      </c>
      <c r="G80" s="202" t="s">
        <v>203</v>
      </c>
    </row>
    <row r="81" spans="1:10" s="16" customFormat="1" ht="90">
      <c r="A81" s="66" t="s">
        <v>43</v>
      </c>
      <c r="B81" s="66" t="s">
        <v>122</v>
      </c>
      <c r="C81" s="66" t="s">
        <v>170</v>
      </c>
      <c r="D81" s="66" t="s">
        <v>171</v>
      </c>
      <c r="E81" s="66" t="s">
        <v>52</v>
      </c>
      <c r="F81" s="66" t="s">
        <v>53</v>
      </c>
      <c r="G81" s="66" t="s">
        <v>96</v>
      </c>
    </row>
    <row r="82" spans="1:10" s="16" customFormat="1" ht="18" customHeight="1">
      <c r="A82" s="194" t="s">
        <v>4</v>
      </c>
      <c r="B82" s="195">
        <v>1021660.3</v>
      </c>
      <c r="C82" s="195">
        <v>651059.9</v>
      </c>
      <c r="D82" s="195">
        <v>647051.4</v>
      </c>
      <c r="E82" s="89">
        <f>D82/C82*100</f>
        <v>99.384311643214403</v>
      </c>
      <c r="F82" s="89">
        <f t="shared" si="13"/>
        <v>63.333321261479966</v>
      </c>
      <c r="G82" s="202"/>
    </row>
    <row r="83" spans="1:10" s="16" customFormat="1" ht="30">
      <c r="A83" s="194" t="s">
        <v>40</v>
      </c>
      <c r="B83" s="195">
        <v>38568.1</v>
      </c>
      <c r="C83" s="195">
        <v>27426</v>
      </c>
      <c r="D83" s="195">
        <v>27280.1</v>
      </c>
      <c r="E83" s="89">
        <f>D83/C83*100</f>
        <v>99.468023043827031</v>
      </c>
      <c r="F83" s="89">
        <f t="shared" si="13"/>
        <v>70.732289119764786</v>
      </c>
      <c r="G83" s="90"/>
    </row>
    <row r="84" spans="1:10" s="15" customFormat="1" ht="136.5" customHeight="1">
      <c r="A84" s="196" t="s">
        <v>5</v>
      </c>
      <c r="B84" s="195">
        <v>189543.7</v>
      </c>
      <c r="C84" s="195">
        <v>97890.2</v>
      </c>
      <c r="D84" s="195">
        <v>80301.2</v>
      </c>
      <c r="E84" s="89">
        <f>D84/C84*100</f>
        <v>82.031909220739152</v>
      </c>
      <c r="F84" s="89">
        <f t="shared" si="13"/>
        <v>42.365533647385796</v>
      </c>
      <c r="G84" s="262" t="s">
        <v>189</v>
      </c>
      <c r="J84" s="15" t="s">
        <v>64</v>
      </c>
    </row>
    <row r="85" spans="1:10" s="17" customFormat="1">
      <c r="A85" s="197" t="s">
        <v>41</v>
      </c>
      <c r="B85" s="195">
        <v>19288.900000000001</v>
      </c>
      <c r="C85" s="195">
        <v>15534.8</v>
      </c>
      <c r="D85" s="195">
        <v>15327.8</v>
      </c>
      <c r="E85" s="89">
        <f>D85/C85*100</f>
        <v>98.667507788964144</v>
      </c>
      <c r="F85" s="89">
        <f>D85/B85*100</f>
        <v>79.464355147260846</v>
      </c>
      <c r="G85" s="166"/>
    </row>
    <row r="86" spans="1:10" s="17" customFormat="1" ht="124.5" customHeight="1">
      <c r="A86" s="196" t="s">
        <v>42</v>
      </c>
      <c r="B86" s="195">
        <v>23601.8</v>
      </c>
      <c r="C86" s="195">
        <v>21205.4</v>
      </c>
      <c r="D86" s="195">
        <v>18015.8</v>
      </c>
      <c r="E86" s="89">
        <f>D86/C86*100</f>
        <v>84.958548294302389</v>
      </c>
      <c r="F86" s="89">
        <f t="shared" si="13"/>
        <v>76.332313637095467</v>
      </c>
      <c r="G86" s="263" t="s">
        <v>190</v>
      </c>
    </row>
    <row r="87" spans="1:10" s="17" customFormat="1" ht="8.25" customHeight="1">
      <c r="A87" s="233"/>
      <c r="B87" s="121"/>
      <c r="C87" s="121"/>
      <c r="D87" s="121"/>
      <c r="E87" s="257"/>
      <c r="F87" s="257"/>
      <c r="G87" s="258"/>
    </row>
    <row r="88" spans="1:10" s="62" customFormat="1" ht="24.75" customHeight="1">
      <c r="A88" s="273" t="s">
        <v>123</v>
      </c>
      <c r="B88" s="273"/>
      <c r="C88" s="273"/>
      <c r="D88" s="273"/>
      <c r="E88" s="273"/>
      <c r="F88" s="273"/>
      <c r="G88" s="273"/>
    </row>
    <row r="89" spans="1:10" s="97" customFormat="1" ht="15.75" customHeight="1">
      <c r="A89" s="272" t="s">
        <v>13</v>
      </c>
      <c r="B89" s="272"/>
      <c r="C89" s="272"/>
      <c r="D89" s="272"/>
      <c r="E89" s="272"/>
      <c r="F89" s="272"/>
      <c r="G89" s="272"/>
    </row>
    <row r="90" spans="1:10" s="97" customFormat="1" ht="44.25" customHeight="1">
      <c r="A90" s="272" t="s">
        <v>184</v>
      </c>
      <c r="B90" s="272"/>
      <c r="C90" s="272"/>
      <c r="D90" s="272"/>
      <c r="E90" s="272"/>
      <c r="F90" s="272"/>
      <c r="G90" s="272"/>
    </row>
    <row r="91" spans="1:10" s="98" customFormat="1" ht="62.25" customHeight="1">
      <c r="A91" s="272" t="s">
        <v>138</v>
      </c>
      <c r="B91" s="272"/>
      <c r="C91" s="272"/>
      <c r="D91" s="272"/>
      <c r="E91" s="272"/>
      <c r="F91" s="272"/>
      <c r="G91" s="272"/>
    </row>
    <row r="92" spans="1:10" s="97" customFormat="1" ht="16.899999999999999" customHeight="1">
      <c r="A92" s="99"/>
      <c r="B92" s="99"/>
      <c r="C92" s="99"/>
      <c r="E92" s="190"/>
      <c r="F92" s="191"/>
      <c r="G92" s="65" t="s">
        <v>34</v>
      </c>
    </row>
    <row r="93" spans="1:10" s="102" customFormat="1" ht="91.5" customHeight="1">
      <c r="A93" s="66" t="s">
        <v>43</v>
      </c>
      <c r="B93" s="66" t="s">
        <v>122</v>
      </c>
      <c r="C93" s="66" t="s">
        <v>170</v>
      </c>
      <c r="D93" s="66" t="s">
        <v>171</v>
      </c>
      <c r="E93" s="66" t="s">
        <v>52</v>
      </c>
      <c r="F93" s="66" t="s">
        <v>53</v>
      </c>
      <c r="G93" s="66" t="s">
        <v>96</v>
      </c>
    </row>
    <row r="94" spans="1:10" ht="29.25" customHeight="1">
      <c r="A94" s="67" t="s">
        <v>6</v>
      </c>
      <c r="B94" s="68">
        <f>B98</f>
        <v>238480.7</v>
      </c>
      <c r="C94" s="68">
        <f>C98</f>
        <v>172524</v>
      </c>
      <c r="D94" s="68">
        <f>D98</f>
        <v>171893.6</v>
      </c>
      <c r="E94" s="68">
        <f>E98</f>
        <v>99.634601562681141</v>
      </c>
      <c r="F94" s="68">
        <f>F98</f>
        <v>72.078621037257946</v>
      </c>
      <c r="G94" s="71"/>
    </row>
    <row r="95" spans="1:10" ht="17.45" customHeight="1">
      <c r="A95" s="72" t="s">
        <v>1</v>
      </c>
      <c r="B95" s="73">
        <f>B94-B97</f>
        <v>227116.1</v>
      </c>
      <c r="C95" s="73">
        <f>C94-C97</f>
        <v>164743.4</v>
      </c>
      <c r="D95" s="73">
        <f>D94-D97</f>
        <v>164113</v>
      </c>
      <c r="E95" s="58">
        <f>D95/C95*100</f>
        <v>99.617344306357651</v>
      </c>
      <c r="F95" s="59">
        <f>D95/B95*100</f>
        <v>72.25951836967964</v>
      </c>
      <c r="G95" s="71"/>
    </row>
    <row r="96" spans="1:10" s="102" customFormat="1" ht="91.5" customHeight="1">
      <c r="A96" s="66" t="s">
        <v>43</v>
      </c>
      <c r="B96" s="66" t="s">
        <v>122</v>
      </c>
      <c r="C96" s="66" t="s">
        <v>170</v>
      </c>
      <c r="D96" s="66" t="s">
        <v>171</v>
      </c>
      <c r="E96" s="66" t="s">
        <v>52</v>
      </c>
      <c r="F96" s="66" t="s">
        <v>53</v>
      </c>
      <c r="G96" s="66" t="s">
        <v>96</v>
      </c>
    </row>
    <row r="97" spans="1:7" ht="17.45" customHeight="1">
      <c r="A97" s="72" t="s">
        <v>2</v>
      </c>
      <c r="B97" s="73">
        <v>11364.6</v>
      </c>
      <c r="C97" s="73">
        <v>7780.6</v>
      </c>
      <c r="D97" s="73">
        <v>7780.6</v>
      </c>
      <c r="E97" s="58">
        <f>D97/C97*100</f>
        <v>100</v>
      </c>
      <c r="F97" s="59">
        <f>D97/B97*100</f>
        <v>68.463474297379577</v>
      </c>
      <c r="G97" s="71"/>
    </row>
    <row r="98" spans="1:7" s="18" customFormat="1" ht="30">
      <c r="A98" s="192" t="s">
        <v>8</v>
      </c>
      <c r="B98" s="89">
        <v>238480.7</v>
      </c>
      <c r="C98" s="89">
        <v>172524</v>
      </c>
      <c r="D98" s="89">
        <v>171893.6</v>
      </c>
      <c r="E98" s="58">
        <f>D98/C98*100</f>
        <v>99.634601562681141</v>
      </c>
      <c r="F98" s="59">
        <f>D98/B98*100</f>
        <v>72.078621037257946</v>
      </c>
      <c r="G98" s="90"/>
    </row>
    <row r="99" spans="1:7" s="60" customFormat="1" ht="6" customHeight="1">
      <c r="A99" s="179"/>
      <c r="B99" s="121"/>
      <c r="C99" s="121"/>
      <c r="D99" s="121"/>
      <c r="E99" s="180"/>
      <c r="F99" s="181"/>
      <c r="G99" s="181"/>
    </row>
    <row r="100" spans="1:7" s="97" customFormat="1" ht="18.600000000000001" customHeight="1">
      <c r="A100" s="273" t="s">
        <v>97</v>
      </c>
      <c r="B100" s="273"/>
      <c r="C100" s="273"/>
      <c r="D100" s="273"/>
      <c r="E100" s="273"/>
      <c r="F100" s="273"/>
      <c r="G100" s="273"/>
    </row>
    <row r="101" spans="1:7" s="97" customFormat="1" ht="15.75">
      <c r="A101" s="272" t="s">
        <v>98</v>
      </c>
      <c r="B101" s="272"/>
      <c r="C101" s="272"/>
      <c r="D101" s="272"/>
      <c r="E101" s="272"/>
      <c r="F101" s="272"/>
      <c r="G101" s="272"/>
    </row>
    <row r="102" spans="1:7" s="97" customFormat="1" ht="20.25" customHeight="1">
      <c r="A102" s="272" t="s">
        <v>12</v>
      </c>
      <c r="B102" s="272"/>
      <c r="C102" s="272"/>
      <c r="D102" s="272"/>
      <c r="E102" s="272"/>
      <c r="F102" s="272"/>
      <c r="G102" s="272"/>
    </row>
    <row r="103" spans="1:7" s="98" customFormat="1" ht="30.75" customHeight="1">
      <c r="A103" s="272" t="s">
        <v>139</v>
      </c>
      <c r="B103" s="272"/>
      <c r="C103" s="272"/>
      <c r="D103" s="272"/>
      <c r="E103" s="272"/>
      <c r="F103" s="272"/>
      <c r="G103" s="272"/>
    </row>
    <row r="104" spans="1:7" s="97" customFormat="1" ht="15.6" customHeight="1">
      <c r="A104" s="182"/>
      <c r="B104" s="183"/>
      <c r="C104" s="183"/>
      <c r="E104" s="184"/>
      <c r="F104" s="185"/>
      <c r="G104" s="65" t="s">
        <v>34</v>
      </c>
    </row>
    <row r="105" spans="1:7" s="102" customFormat="1" ht="90">
      <c r="A105" s="66" t="s">
        <v>43</v>
      </c>
      <c r="B105" s="66" t="s">
        <v>122</v>
      </c>
      <c r="C105" s="66" t="s">
        <v>170</v>
      </c>
      <c r="D105" s="66" t="s">
        <v>171</v>
      </c>
      <c r="E105" s="66" t="s">
        <v>52</v>
      </c>
      <c r="F105" s="66" t="s">
        <v>53</v>
      </c>
      <c r="G105" s="66" t="s">
        <v>96</v>
      </c>
    </row>
    <row r="106" spans="1:7" ht="17.45" customHeight="1">
      <c r="A106" s="67" t="s">
        <v>6</v>
      </c>
      <c r="B106" s="68">
        <f>B110+B111</f>
        <v>304747.59999999998</v>
      </c>
      <c r="C106" s="68">
        <f>C110+C111</f>
        <v>205380.90000000002</v>
      </c>
      <c r="D106" s="68">
        <f>D110+D111</f>
        <v>205207.2</v>
      </c>
      <c r="E106" s="54">
        <f t="shared" ref="E106:E111" si="14">D106/C106*100</f>
        <v>99.915425436347775</v>
      </c>
      <c r="F106" s="70">
        <f t="shared" ref="F106:F111" si="15">D106/B106*100</f>
        <v>67.336773119788319</v>
      </c>
      <c r="G106" s="71"/>
    </row>
    <row r="107" spans="1:7">
      <c r="A107" s="72" t="s">
        <v>1</v>
      </c>
      <c r="B107" s="73">
        <v>277430</v>
      </c>
      <c r="C107" s="73">
        <v>46487.1</v>
      </c>
      <c r="D107" s="73">
        <v>42246</v>
      </c>
      <c r="E107" s="54">
        <f t="shared" si="14"/>
        <v>90.876823893080015</v>
      </c>
      <c r="F107" s="59">
        <f t="shared" si="15"/>
        <v>15.227624986483077</v>
      </c>
      <c r="G107" s="71"/>
    </row>
    <row r="108" spans="1:7">
      <c r="A108" s="72" t="s">
        <v>2</v>
      </c>
      <c r="B108" s="73">
        <v>1289.8</v>
      </c>
      <c r="C108" s="73">
        <v>1141.4000000000001</v>
      </c>
      <c r="D108" s="186">
        <v>879.2</v>
      </c>
      <c r="E108" s="54">
        <f t="shared" si="14"/>
        <v>77.028210968985462</v>
      </c>
      <c r="F108" s="187">
        <f t="shared" si="15"/>
        <v>68.165607070863715</v>
      </c>
      <c r="G108" s="71"/>
    </row>
    <row r="109" spans="1:7">
      <c r="A109" s="72" t="s">
        <v>3</v>
      </c>
      <c r="B109" s="73">
        <v>61.6</v>
      </c>
      <c r="C109" s="73">
        <v>61.6</v>
      </c>
      <c r="D109" s="73">
        <v>61.6</v>
      </c>
      <c r="E109" s="54">
        <f t="shared" si="14"/>
        <v>100</v>
      </c>
      <c r="F109" s="187">
        <f t="shared" si="15"/>
        <v>100</v>
      </c>
      <c r="G109" s="71"/>
    </row>
    <row r="110" spans="1:7" s="18" customFormat="1" ht="60">
      <c r="A110" s="113" t="s">
        <v>99</v>
      </c>
      <c r="B110" s="114">
        <v>300053</v>
      </c>
      <c r="C110" s="114">
        <v>201949.7</v>
      </c>
      <c r="D110" s="115">
        <v>201816</v>
      </c>
      <c r="E110" s="54">
        <f t="shared" si="14"/>
        <v>99.933795395586117</v>
      </c>
      <c r="F110" s="187">
        <f t="shared" si="15"/>
        <v>67.260117379262994</v>
      </c>
      <c r="G110" s="188"/>
    </row>
    <row r="111" spans="1:7" ht="60">
      <c r="A111" s="122" t="s">
        <v>186</v>
      </c>
      <c r="B111" s="189">
        <v>4694.6000000000004</v>
      </c>
      <c r="C111" s="189">
        <v>3431.2</v>
      </c>
      <c r="D111" s="189">
        <v>3391.2</v>
      </c>
      <c r="E111" s="54">
        <f t="shared" si="14"/>
        <v>98.834227092562372</v>
      </c>
      <c r="F111" s="54">
        <f t="shared" si="15"/>
        <v>72.23618625655007</v>
      </c>
      <c r="G111" s="124" t="s">
        <v>165</v>
      </c>
    </row>
    <row r="112" spans="1:7" s="22" customFormat="1" ht="5.25" customHeight="1">
      <c r="A112" s="44"/>
      <c r="B112" s="44"/>
      <c r="C112" s="44"/>
      <c r="D112" s="44"/>
      <c r="E112" s="19"/>
      <c r="F112" s="20"/>
      <c r="G112" s="21"/>
    </row>
    <row r="113" spans="1:7" s="62" customFormat="1" ht="22.5" customHeight="1">
      <c r="A113" s="273" t="s">
        <v>101</v>
      </c>
      <c r="B113" s="273"/>
      <c r="C113" s="273"/>
      <c r="D113" s="273"/>
      <c r="E113" s="273"/>
      <c r="F113" s="273"/>
      <c r="G113" s="273"/>
    </row>
    <row r="114" spans="1:7" s="97" customFormat="1" ht="15.75">
      <c r="A114" s="272" t="s">
        <v>102</v>
      </c>
      <c r="B114" s="272"/>
      <c r="C114" s="272"/>
      <c r="D114" s="272"/>
      <c r="E114" s="272"/>
      <c r="F114" s="272"/>
      <c r="G114" s="272"/>
    </row>
    <row r="115" spans="1:7" s="97" customFormat="1" ht="15.75">
      <c r="A115" s="272" t="s">
        <v>105</v>
      </c>
      <c r="B115" s="272"/>
      <c r="C115" s="272"/>
      <c r="D115" s="272"/>
      <c r="E115" s="272"/>
      <c r="F115" s="272"/>
      <c r="G115" s="272"/>
    </row>
    <row r="116" spans="1:7" s="98" customFormat="1" ht="24" customHeight="1">
      <c r="A116" s="272" t="s">
        <v>183</v>
      </c>
      <c r="B116" s="272"/>
      <c r="C116" s="272"/>
      <c r="D116" s="272"/>
      <c r="E116" s="272"/>
      <c r="F116" s="272"/>
      <c r="G116" s="272"/>
    </row>
    <row r="117" spans="1:7" s="62" customFormat="1" ht="15" customHeight="1">
      <c r="A117" s="61"/>
      <c r="B117" s="61"/>
      <c r="C117" s="61"/>
      <c r="E117" s="63"/>
      <c r="F117" s="64"/>
      <c r="G117" s="65" t="s">
        <v>34</v>
      </c>
    </row>
    <row r="118" spans="1:7" s="102" customFormat="1" ht="90">
      <c r="A118" s="66" t="s">
        <v>43</v>
      </c>
      <c r="B118" s="66" t="s">
        <v>122</v>
      </c>
      <c r="C118" s="66" t="s">
        <v>170</v>
      </c>
      <c r="D118" s="66" t="s">
        <v>171</v>
      </c>
      <c r="E118" s="66" t="s">
        <v>52</v>
      </c>
      <c r="F118" s="66" t="s">
        <v>53</v>
      </c>
      <c r="G118" s="66" t="s">
        <v>96</v>
      </c>
    </row>
    <row r="119" spans="1:7" ht="17.25" customHeight="1">
      <c r="A119" s="67" t="s">
        <v>6</v>
      </c>
      <c r="B119" s="68">
        <f>B121</f>
        <v>22719.5</v>
      </c>
      <c r="C119" s="68">
        <f>C121</f>
        <v>21656.1</v>
      </c>
      <c r="D119" s="68">
        <f>D121</f>
        <v>21656.1</v>
      </c>
      <c r="E119" s="174">
        <f>D119/C119*100</f>
        <v>100</v>
      </c>
      <c r="F119" s="174">
        <f>D119/B119*100</f>
        <v>95.319439248222878</v>
      </c>
      <c r="G119" s="71"/>
    </row>
    <row r="120" spans="1:7" s="102" customFormat="1" ht="90">
      <c r="A120" s="66" t="s">
        <v>43</v>
      </c>
      <c r="B120" s="66" t="s">
        <v>122</v>
      </c>
      <c r="C120" s="66" t="s">
        <v>170</v>
      </c>
      <c r="D120" s="66" t="s">
        <v>171</v>
      </c>
      <c r="E120" s="66" t="s">
        <v>52</v>
      </c>
      <c r="F120" s="66" t="s">
        <v>53</v>
      </c>
      <c r="G120" s="66" t="s">
        <v>96</v>
      </c>
    </row>
    <row r="121" spans="1:7" s="12" customFormat="1">
      <c r="A121" s="72" t="s">
        <v>1</v>
      </c>
      <c r="B121" s="73">
        <f>B122+B123+B124</f>
        <v>22719.5</v>
      </c>
      <c r="C121" s="73">
        <f>C122+C123+C124</f>
        <v>21656.1</v>
      </c>
      <c r="D121" s="73">
        <f>D122+D123+D124</f>
        <v>21656.1</v>
      </c>
      <c r="E121" s="54">
        <f>D121/C121*100</f>
        <v>100</v>
      </c>
      <c r="F121" s="54">
        <f>D121/B121*100</f>
        <v>95.319439248222878</v>
      </c>
      <c r="G121" s="175"/>
    </row>
    <row r="122" spans="1:7" s="12" customFormat="1" ht="60">
      <c r="A122" s="113" t="s">
        <v>124</v>
      </c>
      <c r="B122" s="104">
        <v>18719.5</v>
      </c>
      <c r="C122" s="104">
        <v>17656.099999999999</v>
      </c>
      <c r="D122" s="104">
        <v>17656.099999999999</v>
      </c>
      <c r="E122" s="54">
        <f>D122/C122*100</f>
        <v>100</v>
      </c>
      <c r="F122" s="54">
        <f>D122/B122*100</f>
        <v>94.319292716151608</v>
      </c>
      <c r="G122" s="175"/>
    </row>
    <row r="123" spans="1:7" s="12" customFormat="1" ht="63.75" customHeight="1">
      <c r="A123" s="113" t="s">
        <v>103</v>
      </c>
      <c r="B123" s="104">
        <v>500</v>
      </c>
      <c r="C123" s="104">
        <v>500</v>
      </c>
      <c r="D123" s="104">
        <v>500</v>
      </c>
      <c r="E123" s="54">
        <f>D123/C123*100</f>
        <v>100</v>
      </c>
      <c r="F123" s="54">
        <f>D123/B123*100</f>
        <v>100</v>
      </c>
      <c r="G123" s="175"/>
    </row>
    <row r="124" spans="1:7" s="12" customFormat="1" ht="61.5" customHeight="1">
      <c r="A124" s="113" t="s">
        <v>104</v>
      </c>
      <c r="B124" s="104">
        <v>3500</v>
      </c>
      <c r="C124" s="104">
        <v>3500</v>
      </c>
      <c r="D124" s="104">
        <v>3500</v>
      </c>
      <c r="E124" s="54">
        <f>D124/C124*100</f>
        <v>100</v>
      </c>
      <c r="F124" s="54">
        <f>D124/B124*100</f>
        <v>100</v>
      </c>
      <c r="G124" s="176"/>
    </row>
    <row r="125" spans="1:7" s="22" customFormat="1" ht="2.25" customHeight="1">
      <c r="A125" s="177"/>
      <c r="B125" s="178"/>
      <c r="C125" s="178"/>
      <c r="D125" s="178"/>
      <c r="E125" s="63"/>
      <c r="F125" s="64"/>
      <c r="G125" s="156"/>
    </row>
    <row r="126" spans="1:7" s="62" customFormat="1" ht="25.5" customHeight="1">
      <c r="A126" s="273" t="s">
        <v>76</v>
      </c>
      <c r="B126" s="273"/>
      <c r="C126" s="273"/>
      <c r="D126" s="273"/>
      <c r="E126" s="273"/>
      <c r="F126" s="273"/>
      <c r="G126" s="273"/>
    </row>
    <row r="127" spans="1:7" s="97" customFormat="1" ht="15.75">
      <c r="A127" s="272" t="s">
        <v>9</v>
      </c>
      <c r="B127" s="272"/>
      <c r="C127" s="272"/>
      <c r="D127" s="272"/>
      <c r="E127" s="272"/>
      <c r="F127" s="272"/>
      <c r="G127" s="272"/>
    </row>
    <row r="128" spans="1:7" s="97" customFormat="1" ht="15.75">
      <c r="A128" s="272" t="s">
        <v>11</v>
      </c>
      <c r="B128" s="272"/>
      <c r="C128" s="272"/>
      <c r="D128" s="272"/>
      <c r="E128" s="272"/>
      <c r="F128" s="272"/>
      <c r="G128" s="272"/>
    </row>
    <row r="129" spans="1:7" s="98" customFormat="1" ht="35.25" customHeight="1">
      <c r="A129" s="272" t="s">
        <v>10</v>
      </c>
      <c r="B129" s="272"/>
      <c r="C129" s="272"/>
      <c r="D129" s="272"/>
      <c r="E129" s="272"/>
      <c r="F129" s="272"/>
      <c r="G129" s="272"/>
    </row>
    <row r="130" spans="1:7" s="62" customFormat="1" ht="15" customHeight="1">
      <c r="A130" s="88"/>
      <c r="B130" s="88"/>
      <c r="C130" s="88"/>
      <c r="E130" s="63"/>
      <c r="F130" s="64"/>
      <c r="G130" s="65" t="s">
        <v>34</v>
      </c>
    </row>
    <row r="131" spans="1:7" s="102" customFormat="1" ht="93" customHeight="1">
      <c r="A131" s="66" t="s">
        <v>43</v>
      </c>
      <c r="B131" s="66" t="s">
        <v>122</v>
      </c>
      <c r="C131" s="66" t="s">
        <v>170</v>
      </c>
      <c r="D131" s="66" t="s">
        <v>171</v>
      </c>
      <c r="E131" s="66" t="s">
        <v>52</v>
      </c>
      <c r="F131" s="66" t="s">
        <v>53</v>
      </c>
      <c r="G131" s="66" t="s">
        <v>96</v>
      </c>
    </row>
    <row r="132" spans="1:7" ht="16.149999999999999" customHeight="1">
      <c r="A132" s="67" t="s">
        <v>6</v>
      </c>
      <c r="B132" s="68">
        <f>B136+B138+B139+B140+B141</f>
        <v>390144.79999999993</v>
      </c>
      <c r="C132" s="68">
        <f>C136+C138+C139+C140+C141</f>
        <v>327183.2</v>
      </c>
      <c r="D132" s="68">
        <f>D136+D138+D139+D140+D141</f>
        <v>325935.90000000002</v>
      </c>
      <c r="E132" s="69">
        <f t="shared" ref="E132:E139" si="16">D132/C132*100</f>
        <v>99.618776269686222</v>
      </c>
      <c r="F132" s="70">
        <f t="shared" ref="F132:F139" si="17">D132/B132*100</f>
        <v>83.542289939530164</v>
      </c>
      <c r="G132" s="71"/>
    </row>
    <row r="133" spans="1:7">
      <c r="A133" s="72" t="s">
        <v>1</v>
      </c>
      <c r="B133" s="73">
        <f>B132-B134-B135</f>
        <v>62706.699999999917</v>
      </c>
      <c r="C133" s="73">
        <f>C132-C134-C135</f>
        <v>16377.400000000012</v>
      </c>
      <c r="D133" s="73">
        <f>D132-D134-D135</f>
        <v>16296.800000000012</v>
      </c>
      <c r="E133" s="58">
        <f t="shared" si="16"/>
        <v>99.507858390220676</v>
      </c>
      <c r="F133" s="59">
        <f t="shared" si="17"/>
        <v>25.988929412646549</v>
      </c>
      <c r="G133" s="71"/>
    </row>
    <row r="134" spans="1:7">
      <c r="A134" s="72" t="s">
        <v>2</v>
      </c>
      <c r="B134" s="73">
        <v>323665.7</v>
      </c>
      <c r="C134" s="73">
        <v>309080</v>
      </c>
      <c r="D134" s="73">
        <v>308004.7</v>
      </c>
      <c r="E134" s="58">
        <f t="shared" si="16"/>
        <v>99.652096544583941</v>
      </c>
      <c r="F134" s="59">
        <f t="shared" si="17"/>
        <v>95.161365569474924</v>
      </c>
      <c r="G134" s="71"/>
    </row>
    <row r="135" spans="1:7">
      <c r="A135" s="72" t="s">
        <v>3</v>
      </c>
      <c r="B135" s="73">
        <v>3772.4</v>
      </c>
      <c r="C135" s="73">
        <v>1725.8</v>
      </c>
      <c r="D135" s="73">
        <v>1634.4</v>
      </c>
      <c r="E135" s="58">
        <f t="shared" si="16"/>
        <v>94.703905435160522</v>
      </c>
      <c r="F135" s="59">
        <f t="shared" si="17"/>
        <v>43.325204114091825</v>
      </c>
      <c r="G135" s="71"/>
    </row>
    <row r="136" spans="1:7" ht="136.5" customHeight="1">
      <c r="A136" s="113" t="s">
        <v>77</v>
      </c>
      <c r="B136" s="104">
        <v>294216.3</v>
      </c>
      <c r="C136" s="104">
        <v>248654.6</v>
      </c>
      <c r="D136" s="104">
        <v>248654.6</v>
      </c>
      <c r="E136" s="58">
        <f t="shared" si="16"/>
        <v>100</v>
      </c>
      <c r="F136" s="59">
        <f t="shared" si="17"/>
        <v>84.514216241588244</v>
      </c>
      <c r="G136" s="71"/>
    </row>
    <row r="137" spans="1:7" s="102" customFormat="1" ht="93" customHeight="1">
      <c r="A137" s="66" t="s">
        <v>43</v>
      </c>
      <c r="B137" s="66" t="s">
        <v>122</v>
      </c>
      <c r="C137" s="66" t="s">
        <v>170</v>
      </c>
      <c r="D137" s="66" t="s">
        <v>171</v>
      </c>
      <c r="E137" s="66" t="s">
        <v>52</v>
      </c>
      <c r="F137" s="66" t="s">
        <v>53</v>
      </c>
      <c r="G137" s="66" t="s">
        <v>96</v>
      </c>
    </row>
    <row r="138" spans="1:7" ht="45.75" customHeight="1">
      <c r="A138" s="113" t="s">
        <v>54</v>
      </c>
      <c r="B138" s="104">
        <v>18152.3</v>
      </c>
      <c r="C138" s="104">
        <v>11561.9</v>
      </c>
      <c r="D138" s="104">
        <v>11561.9</v>
      </c>
      <c r="E138" s="58">
        <f t="shared" si="16"/>
        <v>100</v>
      </c>
      <c r="F138" s="59">
        <f t="shared" si="17"/>
        <v>63.693856976801847</v>
      </c>
      <c r="G138" s="89"/>
    </row>
    <row r="139" spans="1:7" ht="90">
      <c r="A139" s="113" t="s">
        <v>125</v>
      </c>
      <c r="B139" s="104">
        <v>23202.3</v>
      </c>
      <c r="C139" s="104">
        <v>23202.3</v>
      </c>
      <c r="D139" s="104">
        <v>21955</v>
      </c>
      <c r="E139" s="58">
        <f t="shared" si="16"/>
        <v>94.624239838291899</v>
      </c>
      <c r="F139" s="59">
        <f t="shared" si="17"/>
        <v>94.624239838291899</v>
      </c>
      <c r="G139" s="261" t="s">
        <v>204</v>
      </c>
    </row>
    <row r="140" spans="1:7" s="22" customFormat="1" ht="75">
      <c r="A140" s="113" t="s">
        <v>78</v>
      </c>
      <c r="B140" s="128">
        <v>2046.6</v>
      </c>
      <c r="C140" s="128">
        <v>0</v>
      </c>
      <c r="D140" s="128">
        <v>0</v>
      </c>
      <c r="E140" s="58">
        <v>0</v>
      </c>
      <c r="F140" s="59">
        <f>D140/B140*100</f>
        <v>0</v>
      </c>
      <c r="G140" s="172" t="s">
        <v>188</v>
      </c>
    </row>
    <row r="141" spans="1:7" s="22" customFormat="1" ht="90">
      <c r="A141" s="113" t="s">
        <v>126</v>
      </c>
      <c r="B141" s="128">
        <v>52527.3</v>
      </c>
      <c r="C141" s="128">
        <v>43764.4</v>
      </c>
      <c r="D141" s="128">
        <v>43764.4</v>
      </c>
      <c r="E141" s="58">
        <f t="shared" ref="E141" si="18">D141/C141*100</f>
        <v>100</v>
      </c>
      <c r="F141" s="59">
        <f>D141/B141*100</f>
        <v>83.317436837606351</v>
      </c>
      <c r="G141" s="172" t="s">
        <v>200</v>
      </c>
    </row>
    <row r="142" spans="1:7" s="22" customFormat="1" ht="3" customHeight="1">
      <c r="A142" s="106"/>
      <c r="B142" s="107"/>
      <c r="C142" s="107"/>
      <c r="D142" s="107"/>
      <c r="E142" s="109"/>
      <c r="F142" s="150"/>
      <c r="G142" s="173"/>
    </row>
    <row r="143" spans="1:7" s="62" customFormat="1" ht="40.9" customHeight="1">
      <c r="A143" s="273" t="s">
        <v>17</v>
      </c>
      <c r="B143" s="273"/>
      <c r="C143" s="273"/>
      <c r="D143" s="273"/>
      <c r="E143" s="273"/>
      <c r="F143" s="273"/>
      <c r="G143" s="273"/>
    </row>
    <row r="144" spans="1:7" s="62" customFormat="1" ht="18.600000000000001" customHeight="1">
      <c r="A144" s="272" t="s">
        <v>18</v>
      </c>
      <c r="B144" s="272"/>
      <c r="C144" s="272"/>
      <c r="D144" s="272"/>
      <c r="E144" s="272"/>
      <c r="F144" s="272"/>
      <c r="G144" s="272"/>
    </row>
    <row r="145" spans="1:7" s="97" customFormat="1" ht="20.25" customHeight="1">
      <c r="A145" s="272" t="s">
        <v>140</v>
      </c>
      <c r="B145" s="272"/>
      <c r="C145" s="272"/>
      <c r="D145" s="272"/>
      <c r="E145" s="272"/>
      <c r="F145" s="272"/>
      <c r="G145" s="272"/>
    </row>
    <row r="146" spans="1:7" s="97" customFormat="1" ht="34.5" customHeight="1">
      <c r="A146" s="272" t="s">
        <v>141</v>
      </c>
      <c r="B146" s="272"/>
      <c r="C146" s="272"/>
      <c r="D146" s="272"/>
      <c r="E146" s="272"/>
      <c r="F146" s="272"/>
      <c r="G146" s="272"/>
    </row>
    <row r="147" spans="1:7" s="98" customFormat="1" ht="15.6" customHeight="1">
      <c r="A147" s="99"/>
      <c r="B147" s="99"/>
      <c r="C147" s="99"/>
      <c r="E147" s="100"/>
      <c r="F147" s="101"/>
      <c r="G147" s="65" t="s">
        <v>34</v>
      </c>
    </row>
    <row r="148" spans="1:7" s="102" customFormat="1" ht="94.5" customHeight="1">
      <c r="A148" s="66" t="s">
        <v>43</v>
      </c>
      <c r="B148" s="66" t="s">
        <v>122</v>
      </c>
      <c r="C148" s="66" t="s">
        <v>170</v>
      </c>
      <c r="D148" s="66" t="s">
        <v>171</v>
      </c>
      <c r="E148" s="66" t="s">
        <v>52</v>
      </c>
      <c r="F148" s="66" t="s">
        <v>53</v>
      </c>
      <c r="G148" s="66" t="s">
        <v>96</v>
      </c>
    </row>
    <row r="149" spans="1:7" ht="17.45" customHeight="1">
      <c r="A149" s="67" t="s">
        <v>6</v>
      </c>
      <c r="B149" s="68">
        <f>B152+B154</f>
        <v>32987.300000000003</v>
      </c>
      <c r="C149" s="68">
        <f>C152+C154</f>
        <v>26823.200000000001</v>
      </c>
      <c r="D149" s="68">
        <f>D152+D154</f>
        <v>26414.799999999999</v>
      </c>
      <c r="E149" s="169">
        <f>D149/C149*100</f>
        <v>98.477437442214196</v>
      </c>
      <c r="F149" s="169">
        <f>D149/B149*100</f>
        <v>80.075665483382991</v>
      </c>
      <c r="G149" s="71"/>
    </row>
    <row r="150" spans="1:7" ht="17.45" customHeight="1">
      <c r="A150" s="72" t="s">
        <v>1</v>
      </c>
      <c r="B150" s="73">
        <f>B149-B151</f>
        <v>32158.800000000003</v>
      </c>
      <c r="C150" s="73">
        <f>C149-C151</f>
        <v>26823.200000000001</v>
      </c>
      <c r="D150" s="73">
        <f>D149-D151</f>
        <v>26414.799999999999</v>
      </c>
      <c r="E150" s="158">
        <f>D150/C150*100</f>
        <v>98.477437442214196</v>
      </c>
      <c r="F150" s="158">
        <f>D150/B150*100</f>
        <v>82.138637013818922</v>
      </c>
      <c r="G150" s="71"/>
    </row>
    <row r="151" spans="1:7" ht="17.45" customHeight="1">
      <c r="A151" s="72" t="s">
        <v>2</v>
      </c>
      <c r="B151" s="73">
        <v>828.5</v>
      </c>
      <c r="C151" s="73">
        <v>0</v>
      </c>
      <c r="D151" s="73">
        <v>0</v>
      </c>
      <c r="E151" s="158">
        <v>0</v>
      </c>
      <c r="F151" s="158">
        <f>D151/B151*100</f>
        <v>0</v>
      </c>
      <c r="G151" s="71"/>
    </row>
    <row r="152" spans="1:7" s="27" customFormat="1" ht="45">
      <c r="A152" s="52" t="s">
        <v>19</v>
      </c>
      <c r="B152" s="114">
        <v>32361.9</v>
      </c>
      <c r="C152" s="114">
        <v>26592.9</v>
      </c>
      <c r="D152" s="114">
        <v>26184.7</v>
      </c>
      <c r="E152" s="158">
        <f>D152/C152*100</f>
        <v>98.465003816808235</v>
      </c>
      <c r="F152" s="158">
        <f>D152/B152*100</f>
        <v>80.912121970588871</v>
      </c>
      <c r="G152" s="157"/>
    </row>
    <row r="153" spans="1:7" s="102" customFormat="1" ht="94.5" customHeight="1">
      <c r="A153" s="66" t="s">
        <v>43</v>
      </c>
      <c r="B153" s="66" t="s">
        <v>122</v>
      </c>
      <c r="C153" s="66" t="s">
        <v>170</v>
      </c>
      <c r="D153" s="66" t="s">
        <v>171</v>
      </c>
      <c r="E153" s="66" t="s">
        <v>52</v>
      </c>
      <c r="F153" s="66" t="s">
        <v>53</v>
      </c>
      <c r="G153" s="66" t="s">
        <v>96</v>
      </c>
    </row>
    <row r="154" spans="1:7" s="27" customFormat="1" ht="30">
      <c r="A154" s="52" t="s">
        <v>20</v>
      </c>
      <c r="B154" s="114">
        <v>625.4</v>
      </c>
      <c r="C154" s="170">
        <v>230.3</v>
      </c>
      <c r="D154" s="170">
        <v>230.1</v>
      </c>
      <c r="E154" s="158">
        <f>D154/C154*100</f>
        <v>99.91315675206252</v>
      </c>
      <c r="F154" s="158">
        <f>D154/B154*100</f>
        <v>36.79245283018868</v>
      </c>
      <c r="G154" s="171"/>
    </row>
    <row r="155" spans="1:7" s="27" customFormat="1" ht="6" customHeight="1">
      <c r="A155" s="8"/>
      <c r="B155" s="28"/>
      <c r="C155" s="46"/>
      <c r="D155" s="46"/>
      <c r="E155" s="47"/>
      <c r="F155" s="47"/>
      <c r="G155" s="48"/>
    </row>
    <row r="156" spans="1:7" s="62" customFormat="1" ht="24" customHeight="1">
      <c r="A156" s="273" t="s">
        <v>79</v>
      </c>
      <c r="B156" s="273"/>
      <c r="C156" s="273"/>
      <c r="D156" s="273"/>
      <c r="E156" s="273"/>
      <c r="F156" s="273"/>
      <c r="G156" s="273"/>
    </row>
    <row r="157" spans="1:7" s="97" customFormat="1" ht="19.149999999999999" customHeight="1">
      <c r="A157" s="272" t="s">
        <v>90</v>
      </c>
      <c r="B157" s="272"/>
      <c r="C157" s="272"/>
      <c r="D157" s="272"/>
      <c r="E157" s="272"/>
      <c r="F157" s="272"/>
      <c r="G157" s="272"/>
    </row>
    <row r="158" spans="1:7" s="97" customFormat="1" ht="33" customHeight="1">
      <c r="A158" s="272" t="s">
        <v>21</v>
      </c>
      <c r="B158" s="272"/>
      <c r="C158" s="272"/>
      <c r="D158" s="272"/>
      <c r="E158" s="272"/>
      <c r="F158" s="272"/>
      <c r="G158" s="272"/>
    </row>
    <row r="159" spans="1:7" s="98" customFormat="1" ht="18.75" customHeight="1">
      <c r="A159" s="272" t="s">
        <v>142</v>
      </c>
      <c r="B159" s="272"/>
      <c r="C159" s="272"/>
      <c r="D159" s="272"/>
      <c r="E159" s="272"/>
      <c r="F159" s="272"/>
      <c r="G159" s="272"/>
    </row>
    <row r="160" spans="1:7" s="98" customFormat="1" ht="15.75" customHeight="1">
      <c r="A160" s="99"/>
      <c r="B160" s="99"/>
      <c r="C160" s="99"/>
      <c r="E160" s="100"/>
      <c r="F160" s="101"/>
      <c r="G160" s="65" t="s">
        <v>34</v>
      </c>
    </row>
    <row r="161" spans="1:7" s="102" customFormat="1" ht="92.25" customHeight="1">
      <c r="A161" s="66" t="s">
        <v>43</v>
      </c>
      <c r="B161" s="66" t="s">
        <v>122</v>
      </c>
      <c r="C161" s="66" t="s">
        <v>170</v>
      </c>
      <c r="D161" s="66" t="s">
        <v>171</v>
      </c>
      <c r="E161" s="66" t="s">
        <v>52</v>
      </c>
      <c r="F161" s="66" t="s">
        <v>53</v>
      </c>
      <c r="G161" s="66" t="s">
        <v>96</v>
      </c>
    </row>
    <row r="162" spans="1:7" s="103" customFormat="1" ht="17.45" customHeight="1">
      <c r="A162" s="67" t="s">
        <v>6</v>
      </c>
      <c r="B162" s="68">
        <f>B164</f>
        <v>3768.4</v>
      </c>
      <c r="C162" s="68">
        <f>C164</f>
        <v>644.70000000000005</v>
      </c>
      <c r="D162" s="68">
        <f>D164</f>
        <v>634</v>
      </c>
      <c r="E162" s="69">
        <f t="shared" ref="E162:E163" si="19">D162/C162*100</f>
        <v>98.340313324026667</v>
      </c>
      <c r="F162" s="70">
        <f>D162/B162*100</f>
        <v>16.824116335845453</v>
      </c>
      <c r="G162" s="71"/>
    </row>
    <row r="163" spans="1:7" s="103" customFormat="1" ht="17.45" customHeight="1">
      <c r="A163" s="72" t="s">
        <v>1</v>
      </c>
      <c r="B163" s="73">
        <f>B164</f>
        <v>3768.4</v>
      </c>
      <c r="C163" s="73">
        <f>C164</f>
        <v>644.70000000000005</v>
      </c>
      <c r="D163" s="73">
        <f>D164</f>
        <v>634</v>
      </c>
      <c r="E163" s="93">
        <f t="shared" si="19"/>
        <v>98.340313324026667</v>
      </c>
      <c r="F163" s="59">
        <f>D163/B163*100</f>
        <v>16.824116335845453</v>
      </c>
      <c r="G163" s="71"/>
    </row>
    <row r="164" spans="1:7" s="103" customFormat="1" ht="89.25" customHeight="1">
      <c r="A164" s="168" t="s">
        <v>22</v>
      </c>
      <c r="B164" s="73">
        <v>3768.4</v>
      </c>
      <c r="C164" s="73">
        <v>644.70000000000005</v>
      </c>
      <c r="D164" s="73">
        <v>634</v>
      </c>
      <c r="E164" s="93">
        <f>D164/C164*100</f>
        <v>98.340313324026667</v>
      </c>
      <c r="F164" s="94">
        <f>D164/B164*100</f>
        <v>16.824116335845453</v>
      </c>
      <c r="G164" s="263" t="s">
        <v>191</v>
      </c>
    </row>
    <row r="165" spans="1:7" s="22" customFormat="1" ht="8.25" customHeight="1">
      <c r="A165" s="23"/>
      <c r="B165" s="24"/>
      <c r="C165" s="24"/>
      <c r="D165" s="24"/>
      <c r="E165" s="19"/>
      <c r="F165" s="20"/>
      <c r="G165" s="21"/>
    </row>
    <row r="166" spans="1:7" s="62" customFormat="1" ht="22.5" customHeight="1">
      <c r="A166" s="273" t="s">
        <v>80</v>
      </c>
      <c r="B166" s="273"/>
      <c r="C166" s="273"/>
      <c r="D166" s="273"/>
      <c r="E166" s="273"/>
      <c r="F166" s="273"/>
      <c r="G166" s="273"/>
    </row>
    <row r="167" spans="1:7" s="97" customFormat="1" ht="15.75">
      <c r="A167" s="272" t="s">
        <v>89</v>
      </c>
      <c r="B167" s="272"/>
      <c r="C167" s="272"/>
      <c r="D167" s="272"/>
      <c r="E167" s="272"/>
      <c r="F167" s="272"/>
      <c r="G167" s="272"/>
    </row>
    <row r="168" spans="1:7" s="97" customFormat="1" ht="18" customHeight="1">
      <c r="A168" s="272" t="s">
        <v>26</v>
      </c>
      <c r="B168" s="272"/>
      <c r="C168" s="272"/>
      <c r="D168" s="272"/>
      <c r="E168" s="272"/>
      <c r="F168" s="272"/>
      <c r="G168" s="272"/>
    </row>
    <row r="169" spans="1:7" s="98" customFormat="1" ht="39.75" customHeight="1">
      <c r="A169" s="272" t="s">
        <v>168</v>
      </c>
      <c r="B169" s="272"/>
      <c r="C169" s="272"/>
      <c r="D169" s="272"/>
      <c r="E169" s="272"/>
      <c r="F169" s="272"/>
      <c r="G169" s="272"/>
    </row>
    <row r="170" spans="1:7" s="98" customFormat="1" ht="15.75">
      <c r="A170" s="99"/>
      <c r="B170" s="99"/>
      <c r="C170" s="99"/>
      <c r="E170" s="100"/>
      <c r="F170" s="101"/>
      <c r="G170" s="65" t="s">
        <v>34</v>
      </c>
    </row>
    <row r="171" spans="1:7" s="102" customFormat="1" ht="93" customHeight="1">
      <c r="A171" s="66" t="s">
        <v>43</v>
      </c>
      <c r="B171" s="66" t="s">
        <v>122</v>
      </c>
      <c r="C171" s="66" t="s">
        <v>170</v>
      </c>
      <c r="D171" s="66" t="s">
        <v>171</v>
      </c>
      <c r="E171" s="66" t="s">
        <v>52</v>
      </c>
      <c r="F171" s="66" t="s">
        <v>53</v>
      </c>
      <c r="G171" s="66" t="s">
        <v>96</v>
      </c>
    </row>
    <row r="172" spans="1:7" s="103" customFormat="1" ht="17.45" customHeight="1">
      <c r="A172" s="67" t="s">
        <v>6</v>
      </c>
      <c r="B172" s="68">
        <f>B176+B178+B179</f>
        <v>91558.3</v>
      </c>
      <c r="C172" s="68">
        <f>C176+C178+C179</f>
        <v>79461.5</v>
      </c>
      <c r="D172" s="68">
        <f>D176+D178+D179</f>
        <v>70769.899999999994</v>
      </c>
      <c r="E172" s="69">
        <f t="shared" ref="E172:E179" si="20">D172/C172*100</f>
        <v>89.061872730819331</v>
      </c>
      <c r="F172" s="70">
        <f t="shared" ref="F172:F179" si="21">D172/B172*100</f>
        <v>77.294903902759216</v>
      </c>
      <c r="G172" s="71"/>
    </row>
    <row r="173" spans="1:7" s="102" customFormat="1" ht="93" customHeight="1">
      <c r="A173" s="66" t="s">
        <v>43</v>
      </c>
      <c r="B173" s="66" t="s">
        <v>122</v>
      </c>
      <c r="C173" s="66" t="s">
        <v>170</v>
      </c>
      <c r="D173" s="66" t="s">
        <v>171</v>
      </c>
      <c r="E173" s="66" t="s">
        <v>52</v>
      </c>
      <c r="F173" s="66" t="s">
        <v>53</v>
      </c>
      <c r="G173" s="66" t="s">
        <v>96</v>
      </c>
    </row>
    <row r="174" spans="1:7" s="103" customFormat="1" ht="17.45" customHeight="1">
      <c r="A174" s="72" t="s">
        <v>1</v>
      </c>
      <c r="B174" s="73">
        <f>B172</f>
        <v>91558.3</v>
      </c>
      <c r="C174" s="73">
        <f>C172</f>
        <v>79461.5</v>
      </c>
      <c r="D174" s="73">
        <f>D172</f>
        <v>70769.899999999994</v>
      </c>
      <c r="E174" s="58">
        <f t="shared" si="20"/>
        <v>89.061872730819331</v>
      </c>
      <c r="F174" s="59">
        <f t="shared" si="21"/>
        <v>77.294903902759216</v>
      </c>
      <c r="G174" s="71"/>
    </row>
    <row r="175" spans="1:7" s="103" customFormat="1" ht="17.45" customHeight="1">
      <c r="A175" s="72" t="s">
        <v>2</v>
      </c>
      <c r="B175" s="73">
        <v>46850.6</v>
      </c>
      <c r="C175" s="73">
        <v>46850.6</v>
      </c>
      <c r="D175" s="73">
        <v>46236.9</v>
      </c>
      <c r="E175" s="58">
        <f t="shared" si="20"/>
        <v>98.690091482286263</v>
      </c>
      <c r="F175" s="59">
        <f t="shared" si="21"/>
        <v>98.690091482286263</v>
      </c>
      <c r="G175" s="71"/>
    </row>
    <row r="176" spans="1:7" s="145" customFormat="1" ht="75">
      <c r="A176" s="52" t="s">
        <v>27</v>
      </c>
      <c r="B176" s="89">
        <v>64167.8</v>
      </c>
      <c r="C176" s="89">
        <v>63070.2</v>
      </c>
      <c r="D176" s="89">
        <v>54745.2</v>
      </c>
      <c r="E176" s="58">
        <f t="shared" si="20"/>
        <v>86.800422386483632</v>
      </c>
      <c r="F176" s="59">
        <f t="shared" si="21"/>
        <v>85.315687930706673</v>
      </c>
      <c r="G176" s="157" t="s">
        <v>205</v>
      </c>
    </row>
    <row r="177" spans="1:7" s="164" customFormat="1" ht="15" customHeight="1">
      <c r="A177" s="159" t="s">
        <v>49</v>
      </c>
      <c r="B177" s="160">
        <v>51803.4</v>
      </c>
      <c r="C177" s="160">
        <v>51803.4</v>
      </c>
      <c r="D177" s="161">
        <v>50913.4</v>
      </c>
      <c r="E177" s="58">
        <f t="shared" si="20"/>
        <v>98.28196604856052</v>
      </c>
      <c r="F177" s="162">
        <f t="shared" si="21"/>
        <v>98.28196604856052</v>
      </c>
      <c r="G177" s="163"/>
    </row>
    <row r="178" spans="1:7" s="145" customFormat="1" ht="17.25" customHeight="1">
      <c r="A178" s="52" t="s">
        <v>28</v>
      </c>
      <c r="B178" s="96">
        <v>26924.7</v>
      </c>
      <c r="C178" s="96">
        <v>16075.5</v>
      </c>
      <c r="D178" s="165">
        <v>15713.5</v>
      </c>
      <c r="E178" s="58">
        <f t="shared" si="20"/>
        <v>97.748126030294543</v>
      </c>
      <c r="F178" s="59">
        <f t="shared" si="21"/>
        <v>58.360910242268247</v>
      </c>
      <c r="G178" s="166"/>
    </row>
    <row r="179" spans="1:7" s="98" customFormat="1" ht="30">
      <c r="A179" s="52" t="s">
        <v>65</v>
      </c>
      <c r="B179" s="96">
        <v>465.8</v>
      </c>
      <c r="C179" s="96">
        <v>315.8</v>
      </c>
      <c r="D179" s="96">
        <v>311.2</v>
      </c>
      <c r="E179" s="58">
        <f t="shared" si="20"/>
        <v>98.543381887270414</v>
      </c>
      <c r="F179" s="59">
        <f t="shared" si="21"/>
        <v>66.809789609274361</v>
      </c>
      <c r="G179" s="167"/>
    </row>
    <row r="180" spans="1:7" s="14" customFormat="1" ht="4.5" customHeight="1">
      <c r="A180" s="148"/>
      <c r="B180" s="149"/>
      <c r="C180" s="149"/>
      <c r="D180" s="149"/>
      <c r="E180" s="109"/>
      <c r="F180" s="150"/>
      <c r="G180" s="151"/>
    </row>
    <row r="181" spans="1:7" s="22" customFormat="1" ht="22.5" customHeight="1">
      <c r="A181" s="273" t="s">
        <v>127</v>
      </c>
      <c r="B181" s="273"/>
      <c r="C181" s="273"/>
      <c r="D181" s="273"/>
      <c r="E181" s="273"/>
      <c r="F181" s="273"/>
      <c r="G181" s="273"/>
    </row>
    <row r="182" spans="1:7" s="13" customFormat="1" ht="18.75" customHeight="1">
      <c r="A182" s="272" t="s">
        <v>128</v>
      </c>
      <c r="B182" s="272"/>
      <c r="C182" s="272"/>
      <c r="D182" s="272"/>
      <c r="E182" s="272"/>
      <c r="F182" s="272"/>
      <c r="G182" s="272"/>
    </row>
    <row r="183" spans="1:7" s="13" customFormat="1" ht="18.75" customHeight="1">
      <c r="A183" s="272" t="s">
        <v>129</v>
      </c>
      <c r="B183" s="272"/>
      <c r="C183" s="272"/>
      <c r="D183" s="272"/>
      <c r="E183" s="272"/>
      <c r="F183" s="272"/>
      <c r="G183" s="272"/>
    </row>
    <row r="184" spans="1:7" s="14" customFormat="1" ht="31.5" customHeight="1">
      <c r="A184" s="272" t="s">
        <v>130</v>
      </c>
      <c r="B184" s="272"/>
      <c r="C184" s="272"/>
      <c r="D184" s="272"/>
      <c r="E184" s="272"/>
      <c r="F184" s="272"/>
      <c r="G184" s="272"/>
    </row>
    <row r="185" spans="1:7" s="14" customFormat="1" ht="15.6" customHeight="1">
      <c r="A185" s="99"/>
      <c r="B185" s="99"/>
      <c r="C185" s="99"/>
      <c r="D185" s="98"/>
      <c r="E185" s="100"/>
      <c r="F185" s="101"/>
      <c r="G185" s="65" t="s">
        <v>34</v>
      </c>
    </row>
    <row r="186" spans="1:7" s="12" customFormat="1" ht="90">
      <c r="A186" s="66" t="s">
        <v>43</v>
      </c>
      <c r="B186" s="66" t="s">
        <v>122</v>
      </c>
      <c r="C186" s="66" t="s">
        <v>170</v>
      </c>
      <c r="D186" s="66" t="s">
        <v>171</v>
      </c>
      <c r="E186" s="66" t="s">
        <v>52</v>
      </c>
      <c r="F186" s="66" t="s">
        <v>53</v>
      </c>
      <c r="G186" s="66" t="s">
        <v>96</v>
      </c>
    </row>
    <row r="187" spans="1:7" ht="17.45" customHeight="1">
      <c r="A187" s="67" t="s">
        <v>6</v>
      </c>
      <c r="B187" s="68">
        <f>B188</f>
        <v>235.2</v>
      </c>
      <c r="C187" s="68">
        <f>C188</f>
        <v>85.2</v>
      </c>
      <c r="D187" s="68">
        <f>D188</f>
        <v>85.1</v>
      </c>
      <c r="E187" s="127">
        <f>D187/C187*100</f>
        <v>99.882629107981217</v>
      </c>
      <c r="F187" s="127">
        <f>D187/B187*100</f>
        <v>36.181972789115648</v>
      </c>
      <c r="G187" s="71"/>
    </row>
    <row r="188" spans="1:7" ht="17.45" customHeight="1">
      <c r="A188" s="72" t="s">
        <v>1</v>
      </c>
      <c r="B188" s="73">
        <f>B189+B190</f>
        <v>235.2</v>
      </c>
      <c r="C188" s="73">
        <f>C189+C190</f>
        <v>85.2</v>
      </c>
      <c r="D188" s="73">
        <f>D189+D190</f>
        <v>85.1</v>
      </c>
      <c r="E188" s="53">
        <f>D188/C188*100</f>
        <v>99.882629107981217</v>
      </c>
      <c r="F188" s="53">
        <f>D188/B188*100</f>
        <v>36.181972789115648</v>
      </c>
      <c r="G188" s="71"/>
    </row>
    <row r="189" spans="1:7" s="27" customFormat="1" ht="105">
      <c r="A189" s="74" t="s">
        <v>131</v>
      </c>
      <c r="B189" s="152">
        <v>185.2</v>
      </c>
      <c r="C189" s="152">
        <v>85.2</v>
      </c>
      <c r="D189" s="152">
        <v>85.1</v>
      </c>
      <c r="E189" s="53">
        <f>D189/C189*100</f>
        <v>99.882629107981217</v>
      </c>
      <c r="F189" s="53">
        <f>D189/B189*100</f>
        <v>45.950323974082075</v>
      </c>
      <c r="G189" s="157" t="s">
        <v>195</v>
      </c>
    </row>
    <row r="190" spans="1:7" s="27" customFormat="1" ht="45">
      <c r="A190" s="52" t="s">
        <v>132</v>
      </c>
      <c r="B190" s="114">
        <v>50</v>
      </c>
      <c r="C190" s="53">
        <v>0</v>
      </c>
      <c r="D190" s="53">
        <v>0</v>
      </c>
      <c r="E190" s="53">
        <v>0</v>
      </c>
      <c r="F190" s="53">
        <f>D190/B190*100</f>
        <v>0</v>
      </c>
      <c r="G190" s="266" t="s">
        <v>194</v>
      </c>
    </row>
    <row r="191" spans="1:7" s="14" customFormat="1" ht="5.25" customHeight="1">
      <c r="A191" s="148"/>
      <c r="B191" s="149"/>
      <c r="C191" s="149"/>
      <c r="D191" s="149"/>
      <c r="E191" s="109"/>
      <c r="F191" s="150"/>
      <c r="G191" s="151"/>
    </row>
    <row r="192" spans="1:7" s="22" customFormat="1" ht="22.5" customHeight="1">
      <c r="A192" s="273" t="s">
        <v>81</v>
      </c>
      <c r="B192" s="273"/>
      <c r="C192" s="273"/>
      <c r="D192" s="273"/>
      <c r="E192" s="273"/>
      <c r="F192" s="273"/>
      <c r="G192" s="273"/>
    </row>
    <row r="193" spans="1:7" s="13" customFormat="1" ht="18.75" customHeight="1">
      <c r="A193" s="272" t="s">
        <v>14</v>
      </c>
      <c r="B193" s="272"/>
      <c r="C193" s="272"/>
      <c r="D193" s="272"/>
      <c r="E193" s="272"/>
      <c r="F193" s="272"/>
      <c r="G193" s="272"/>
    </row>
    <row r="194" spans="1:7" s="13" customFormat="1" ht="18.75" customHeight="1">
      <c r="A194" s="272" t="s">
        <v>133</v>
      </c>
      <c r="B194" s="272"/>
      <c r="C194" s="272"/>
      <c r="D194" s="272"/>
      <c r="E194" s="272"/>
      <c r="F194" s="272"/>
      <c r="G194" s="272"/>
    </row>
    <row r="195" spans="1:7" s="14" customFormat="1" ht="33" customHeight="1">
      <c r="A195" s="272" t="s">
        <v>134</v>
      </c>
      <c r="B195" s="272"/>
      <c r="C195" s="272"/>
      <c r="D195" s="272"/>
      <c r="E195" s="272"/>
      <c r="F195" s="272"/>
      <c r="G195" s="272"/>
    </row>
    <row r="196" spans="1:7" s="14" customFormat="1" ht="15.6" customHeight="1">
      <c r="A196" s="99"/>
      <c r="B196" s="99"/>
      <c r="C196" s="99"/>
      <c r="D196" s="98"/>
      <c r="E196" s="100"/>
      <c r="F196" s="101"/>
      <c r="G196" s="65" t="s">
        <v>34</v>
      </c>
    </row>
    <row r="197" spans="1:7" s="12" customFormat="1" ht="90">
      <c r="A197" s="66" t="s">
        <v>43</v>
      </c>
      <c r="B197" s="66" t="s">
        <v>122</v>
      </c>
      <c r="C197" s="66" t="s">
        <v>170</v>
      </c>
      <c r="D197" s="66" t="s">
        <v>171</v>
      </c>
      <c r="E197" s="66" t="s">
        <v>52</v>
      </c>
      <c r="F197" s="66" t="s">
        <v>53</v>
      </c>
      <c r="G197" s="66" t="s">
        <v>96</v>
      </c>
    </row>
    <row r="198" spans="1:7" ht="17.45" customHeight="1">
      <c r="A198" s="67" t="s">
        <v>6</v>
      </c>
      <c r="B198" s="68">
        <f>B201+B202</f>
        <v>14375.3</v>
      </c>
      <c r="C198" s="68">
        <f>C201+C202</f>
        <v>10610.2</v>
      </c>
      <c r="D198" s="68">
        <f>D201+D202</f>
        <v>10450.4</v>
      </c>
      <c r="E198" s="127">
        <f>D198/C198*100</f>
        <v>98.493902094211222</v>
      </c>
      <c r="F198" s="127">
        <f>D198/B198*100</f>
        <v>72.696917629545126</v>
      </c>
      <c r="G198" s="71"/>
    </row>
    <row r="199" spans="1:7" ht="17.45" customHeight="1">
      <c r="A199" s="72" t="s">
        <v>1</v>
      </c>
      <c r="B199" s="73">
        <f>B198-B200</f>
        <v>4909.6999999999989</v>
      </c>
      <c r="C199" s="73">
        <f>C198-C200</f>
        <v>3611.7000000000007</v>
      </c>
      <c r="D199" s="73">
        <f>D198-D200</f>
        <v>3611.5999999999995</v>
      </c>
      <c r="E199" s="53">
        <f>D199/C199*100</f>
        <v>99.997231220754728</v>
      </c>
      <c r="F199" s="53">
        <f>D199/B199*100</f>
        <v>73.560502678371392</v>
      </c>
      <c r="G199" s="71"/>
    </row>
    <row r="200" spans="1:7" ht="17.45" customHeight="1">
      <c r="A200" s="72" t="s">
        <v>2</v>
      </c>
      <c r="B200" s="73">
        <v>9465.6</v>
      </c>
      <c r="C200" s="73">
        <v>6998.5</v>
      </c>
      <c r="D200" s="73">
        <v>6838.8</v>
      </c>
      <c r="E200" s="53">
        <f>D200/C200*100</f>
        <v>97.718082446238483</v>
      </c>
      <c r="F200" s="53">
        <f>D200/B200*100</f>
        <v>72.248985801217032</v>
      </c>
      <c r="G200" s="259"/>
    </row>
    <row r="201" spans="1:7" s="27" customFormat="1" ht="75">
      <c r="A201" s="74" t="s">
        <v>15</v>
      </c>
      <c r="B201" s="152">
        <v>12295.6</v>
      </c>
      <c r="C201" s="152">
        <v>8590.5</v>
      </c>
      <c r="D201" s="152">
        <v>8430.7999999999993</v>
      </c>
      <c r="E201" s="53">
        <f>D201/C201*100</f>
        <v>98.140969675804655</v>
      </c>
      <c r="F201" s="53">
        <f>D201/B201*100</f>
        <v>68.567617684374895</v>
      </c>
      <c r="G201" s="157" t="s">
        <v>206</v>
      </c>
    </row>
    <row r="202" spans="1:7" s="27" customFormat="1" ht="48" customHeight="1">
      <c r="A202" s="52" t="s">
        <v>106</v>
      </c>
      <c r="B202" s="114">
        <v>2079.6999999999998</v>
      </c>
      <c r="C202" s="53">
        <v>2019.7</v>
      </c>
      <c r="D202" s="53">
        <v>2019.6</v>
      </c>
      <c r="E202" s="53">
        <f>D202/C202*100</f>
        <v>99.995048769619245</v>
      </c>
      <c r="F202" s="53">
        <f>D202/B202*100</f>
        <v>97.110160119247965</v>
      </c>
      <c r="G202" s="144"/>
    </row>
    <row r="203" spans="1:7" s="22" customFormat="1" ht="18.75" customHeight="1">
      <c r="A203" s="153"/>
      <c r="B203" s="154"/>
      <c r="C203" s="154"/>
      <c r="D203" s="154"/>
      <c r="E203" s="155"/>
      <c r="F203" s="155"/>
      <c r="G203" s="156"/>
    </row>
    <row r="204" spans="1:7" s="62" customFormat="1" ht="32.25" customHeight="1">
      <c r="A204" s="273" t="s">
        <v>82</v>
      </c>
      <c r="B204" s="273"/>
      <c r="C204" s="273"/>
      <c r="D204" s="273"/>
      <c r="E204" s="273"/>
      <c r="F204" s="273"/>
      <c r="G204" s="273"/>
    </row>
    <row r="205" spans="1:7" s="97" customFormat="1" ht="17.25" customHeight="1">
      <c r="A205" s="272" t="s">
        <v>88</v>
      </c>
      <c r="B205" s="272"/>
      <c r="C205" s="272"/>
      <c r="D205" s="272"/>
      <c r="E205" s="272"/>
      <c r="F205" s="272"/>
      <c r="G205" s="272"/>
    </row>
    <row r="206" spans="1:7" s="97" customFormat="1" ht="15.75" customHeight="1">
      <c r="A206" s="272" t="s">
        <v>135</v>
      </c>
      <c r="B206" s="272"/>
      <c r="C206" s="272"/>
      <c r="D206" s="272"/>
      <c r="E206" s="272"/>
      <c r="F206" s="272"/>
      <c r="G206" s="272"/>
    </row>
    <row r="207" spans="1:7" s="98" customFormat="1" ht="48" customHeight="1">
      <c r="A207" s="272" t="s">
        <v>136</v>
      </c>
      <c r="B207" s="272"/>
      <c r="C207" s="272"/>
      <c r="D207" s="272"/>
      <c r="E207" s="272"/>
      <c r="F207" s="272"/>
      <c r="G207" s="272"/>
    </row>
    <row r="208" spans="1:7" s="98" customFormat="1" ht="17.45" customHeight="1">
      <c r="A208" s="99"/>
      <c r="B208" s="99"/>
      <c r="C208" s="99"/>
      <c r="E208" s="100"/>
      <c r="F208" s="101"/>
      <c r="G208" s="65" t="s">
        <v>34</v>
      </c>
    </row>
    <row r="209" spans="1:7" s="102" customFormat="1" ht="90">
      <c r="A209" s="66" t="s">
        <v>43</v>
      </c>
      <c r="B209" s="66" t="s">
        <v>122</v>
      </c>
      <c r="C209" s="66" t="s">
        <v>170</v>
      </c>
      <c r="D209" s="66" t="s">
        <v>171</v>
      </c>
      <c r="E209" s="66" t="s">
        <v>52</v>
      </c>
      <c r="F209" s="66" t="s">
        <v>53</v>
      </c>
      <c r="G209" s="66" t="s">
        <v>96</v>
      </c>
    </row>
    <row r="210" spans="1:7" s="103" customFormat="1" ht="17.45" customHeight="1">
      <c r="A210" s="142" t="s">
        <v>6</v>
      </c>
      <c r="B210" s="68">
        <f>B213+B216+B218</f>
        <v>42152.3</v>
      </c>
      <c r="C210" s="68">
        <f>C213+C216+C218</f>
        <v>30838.5</v>
      </c>
      <c r="D210" s="68">
        <f>D213+D216+D218</f>
        <v>30838.5</v>
      </c>
      <c r="E210" s="69">
        <f t="shared" ref="E210:E218" si="22">D210/C210*100</f>
        <v>100</v>
      </c>
      <c r="F210" s="70">
        <f t="shared" ref="F210:F216" si="23">D210/B210*100</f>
        <v>73.159708960127915</v>
      </c>
      <c r="G210" s="71"/>
    </row>
    <row r="211" spans="1:7" s="103" customFormat="1">
      <c r="A211" s="143" t="s">
        <v>1</v>
      </c>
      <c r="B211" s="73">
        <f>B210-B212</f>
        <v>-3160.2999999999956</v>
      </c>
      <c r="C211" s="73">
        <f>C210-C212</f>
        <v>10512.599999999999</v>
      </c>
      <c r="D211" s="73">
        <f>D210-D212</f>
        <v>10512.599999999999</v>
      </c>
      <c r="E211" s="58">
        <f t="shared" si="22"/>
        <v>100</v>
      </c>
      <c r="F211" s="59">
        <f t="shared" si="23"/>
        <v>-332.64563490807876</v>
      </c>
      <c r="G211" s="89"/>
    </row>
    <row r="212" spans="1:7" s="103" customFormat="1" ht="17.45" customHeight="1">
      <c r="A212" s="143" t="s">
        <v>2</v>
      </c>
      <c r="B212" s="73">
        <v>45312.6</v>
      </c>
      <c r="C212" s="73">
        <v>20325.900000000001</v>
      </c>
      <c r="D212" s="73">
        <v>20325.900000000001</v>
      </c>
      <c r="E212" s="58">
        <f t="shared" si="22"/>
        <v>100</v>
      </c>
      <c r="F212" s="59">
        <f t="shared" si="23"/>
        <v>44.857059625799451</v>
      </c>
      <c r="G212" s="71"/>
    </row>
    <row r="213" spans="1:7" s="145" customFormat="1" ht="30">
      <c r="A213" s="52" t="s">
        <v>67</v>
      </c>
      <c r="B213" s="114">
        <v>4339</v>
      </c>
      <c r="C213" s="93">
        <v>4234</v>
      </c>
      <c r="D213" s="94">
        <v>4234</v>
      </c>
      <c r="E213" s="58">
        <f t="shared" si="22"/>
        <v>100</v>
      </c>
      <c r="F213" s="94">
        <f t="shared" si="23"/>
        <v>97.580087577782905</v>
      </c>
      <c r="G213" s="144"/>
    </row>
    <row r="214" spans="1:7" s="145" customFormat="1" ht="30">
      <c r="A214" s="132" t="s">
        <v>94</v>
      </c>
      <c r="B214" s="114">
        <v>318.7</v>
      </c>
      <c r="C214" s="93">
        <v>318.7</v>
      </c>
      <c r="D214" s="94">
        <v>318.7</v>
      </c>
      <c r="E214" s="58">
        <f t="shared" si="22"/>
        <v>100</v>
      </c>
      <c r="F214" s="94">
        <f t="shared" si="23"/>
        <v>100</v>
      </c>
      <c r="G214" s="144"/>
    </row>
    <row r="215" spans="1:7" s="145" customFormat="1" ht="30">
      <c r="A215" s="132" t="s">
        <v>107</v>
      </c>
      <c r="B215" s="146">
        <v>3895.3</v>
      </c>
      <c r="C215" s="93">
        <v>3895.3</v>
      </c>
      <c r="D215" s="94">
        <v>3895.3</v>
      </c>
      <c r="E215" s="58">
        <f t="shared" si="22"/>
        <v>100</v>
      </c>
      <c r="F215" s="94">
        <f t="shared" si="23"/>
        <v>100</v>
      </c>
      <c r="G215" s="147"/>
    </row>
    <row r="216" spans="1:7" s="145" customFormat="1" ht="30">
      <c r="A216" s="113" t="s">
        <v>108</v>
      </c>
      <c r="B216" s="114">
        <v>604</v>
      </c>
      <c r="C216" s="58">
        <v>423.6</v>
      </c>
      <c r="D216" s="59">
        <v>423.6</v>
      </c>
      <c r="E216" s="58">
        <f t="shared" si="22"/>
        <v>100</v>
      </c>
      <c r="F216" s="59">
        <f t="shared" si="23"/>
        <v>70.132450331125824</v>
      </c>
      <c r="G216" s="268" t="s">
        <v>197</v>
      </c>
    </row>
    <row r="217" spans="1:7" s="145" customFormat="1" ht="90">
      <c r="A217" s="66" t="s">
        <v>43</v>
      </c>
      <c r="B217" s="66" t="s">
        <v>122</v>
      </c>
      <c r="C217" s="66" t="s">
        <v>170</v>
      </c>
      <c r="D217" s="66" t="s">
        <v>171</v>
      </c>
      <c r="E217" s="66" t="s">
        <v>52</v>
      </c>
      <c r="F217" s="66" t="s">
        <v>53</v>
      </c>
      <c r="G217" s="66" t="s">
        <v>96</v>
      </c>
    </row>
    <row r="218" spans="1:7" s="145" customFormat="1" ht="66.75" customHeight="1">
      <c r="A218" s="52" t="s">
        <v>23</v>
      </c>
      <c r="B218" s="114">
        <v>37209.300000000003</v>
      </c>
      <c r="C218" s="114">
        <v>26180.9</v>
      </c>
      <c r="D218" s="114">
        <v>26180.9</v>
      </c>
      <c r="E218" s="58">
        <f t="shared" si="22"/>
        <v>100</v>
      </c>
      <c r="F218" s="59">
        <f>D218/B218*100</f>
        <v>70.361173147573325</v>
      </c>
      <c r="G218" s="267" t="s">
        <v>196</v>
      </c>
    </row>
    <row r="219" spans="1:7" s="22" customFormat="1" ht="3" customHeight="1">
      <c r="A219" s="23"/>
      <c r="B219" s="24"/>
      <c r="C219" s="24"/>
      <c r="D219" s="24"/>
      <c r="E219" s="19"/>
      <c r="F219" s="20"/>
      <c r="G219" s="21"/>
    </row>
    <row r="220" spans="1:7" s="62" customFormat="1" ht="22.15" customHeight="1">
      <c r="A220" s="273" t="s">
        <v>83</v>
      </c>
      <c r="B220" s="273"/>
      <c r="C220" s="273"/>
      <c r="D220" s="273"/>
      <c r="E220" s="273"/>
      <c r="F220" s="273"/>
      <c r="G220" s="273"/>
    </row>
    <row r="221" spans="1:7" s="97" customFormat="1" ht="15.75">
      <c r="A221" s="272" t="s">
        <v>24</v>
      </c>
      <c r="B221" s="272"/>
      <c r="C221" s="272"/>
      <c r="D221" s="272"/>
      <c r="E221" s="272"/>
      <c r="F221" s="272"/>
      <c r="G221" s="272"/>
    </row>
    <row r="222" spans="1:7" s="97" customFormat="1" ht="15.75">
      <c r="A222" s="272" t="s">
        <v>25</v>
      </c>
      <c r="B222" s="272"/>
      <c r="C222" s="272"/>
      <c r="D222" s="272"/>
      <c r="E222" s="272"/>
      <c r="F222" s="272"/>
      <c r="G222" s="272"/>
    </row>
    <row r="223" spans="1:7" s="98" customFormat="1" ht="54" customHeight="1">
      <c r="A223" s="272" t="s">
        <v>181</v>
      </c>
      <c r="B223" s="272"/>
      <c r="C223" s="272"/>
      <c r="D223" s="272"/>
      <c r="E223" s="272"/>
      <c r="F223" s="272"/>
      <c r="G223" s="272"/>
    </row>
    <row r="224" spans="1:7" s="62" customFormat="1" ht="15.6" customHeight="1">
      <c r="A224" s="99"/>
      <c r="B224" s="99"/>
      <c r="C224" s="99"/>
      <c r="E224" s="63"/>
      <c r="F224" s="64"/>
      <c r="G224" s="65" t="s">
        <v>34</v>
      </c>
    </row>
    <row r="225" spans="1:7" s="102" customFormat="1" ht="90">
      <c r="A225" s="66" t="s">
        <v>43</v>
      </c>
      <c r="B225" s="66" t="s">
        <v>122</v>
      </c>
      <c r="C225" s="66" t="s">
        <v>170</v>
      </c>
      <c r="D225" s="66" t="s">
        <v>171</v>
      </c>
      <c r="E225" s="66" t="s">
        <v>52</v>
      </c>
      <c r="F225" s="66" t="s">
        <v>53</v>
      </c>
      <c r="G225" s="66" t="s">
        <v>96</v>
      </c>
    </row>
    <row r="226" spans="1:7" s="103" customFormat="1" ht="17.45" customHeight="1">
      <c r="A226" s="67" t="s">
        <v>6</v>
      </c>
      <c r="B226" s="68">
        <f>B228+B229+B230+B231+B232</f>
        <v>22623.8</v>
      </c>
      <c r="C226" s="68">
        <f>C228+C229+C230+C231+C232</f>
        <v>14018.300000000001</v>
      </c>
      <c r="D226" s="68">
        <f>D228+D229+D230+D231+D232</f>
        <v>13733.900000000001</v>
      </c>
      <c r="E226" s="69">
        <f t="shared" ref="E226:E231" si="24">D226/C226*100</f>
        <v>97.971223329505008</v>
      </c>
      <c r="F226" s="70">
        <f t="shared" ref="F226:F231" si="25">D226/B226*100</f>
        <v>60.705540183346749</v>
      </c>
      <c r="G226" s="71"/>
    </row>
    <row r="227" spans="1:7" s="103" customFormat="1" ht="17.45" customHeight="1">
      <c r="A227" s="72" t="s">
        <v>1</v>
      </c>
      <c r="B227" s="73">
        <f>B228+B229+B230+B231+B232</f>
        <v>22623.8</v>
      </c>
      <c r="C227" s="73">
        <f>C228+C229+C230+C231+C232</f>
        <v>14018.300000000001</v>
      </c>
      <c r="D227" s="73">
        <f>D228+D229+D230+D231+D232</f>
        <v>13733.900000000001</v>
      </c>
      <c r="E227" s="58">
        <f t="shared" si="24"/>
        <v>97.971223329505008</v>
      </c>
      <c r="F227" s="59">
        <f t="shared" si="25"/>
        <v>60.705540183346749</v>
      </c>
      <c r="G227" s="71"/>
    </row>
    <row r="228" spans="1:7" s="103" customFormat="1" ht="60">
      <c r="A228" s="95" t="s">
        <v>109</v>
      </c>
      <c r="B228" s="73">
        <v>655.20000000000005</v>
      </c>
      <c r="C228" s="73">
        <v>390</v>
      </c>
      <c r="D228" s="73">
        <v>390</v>
      </c>
      <c r="E228" s="93">
        <f t="shared" si="24"/>
        <v>100</v>
      </c>
      <c r="F228" s="94">
        <f t="shared" si="25"/>
        <v>59.523809523809526</v>
      </c>
      <c r="G228" s="260"/>
    </row>
    <row r="229" spans="1:7" s="103" customFormat="1" ht="45">
      <c r="A229" s="95" t="s">
        <v>55</v>
      </c>
      <c r="B229" s="73">
        <v>300.3</v>
      </c>
      <c r="C229" s="73">
        <v>126.9</v>
      </c>
      <c r="D229" s="73">
        <v>126.9</v>
      </c>
      <c r="E229" s="93">
        <f>D229/C229*100</f>
        <v>100</v>
      </c>
      <c r="F229" s="94">
        <f>D229/B229*100</f>
        <v>42.257742257742258</v>
      </c>
      <c r="G229" s="124"/>
    </row>
    <row r="230" spans="1:7" ht="58.5" customHeight="1">
      <c r="A230" s="95" t="s">
        <v>84</v>
      </c>
      <c r="B230" s="73">
        <v>2745.8</v>
      </c>
      <c r="C230" s="73">
        <v>726.5</v>
      </c>
      <c r="D230" s="73">
        <v>726.5</v>
      </c>
      <c r="E230" s="93">
        <f>D230/C230*100</f>
        <v>100</v>
      </c>
      <c r="F230" s="94">
        <f t="shared" si="25"/>
        <v>26.458591303081068</v>
      </c>
      <c r="G230" s="138"/>
    </row>
    <row r="231" spans="1:7" ht="30">
      <c r="A231" s="95" t="s">
        <v>56</v>
      </c>
      <c r="B231" s="139">
        <v>4114.3999999999996</v>
      </c>
      <c r="C231" s="139">
        <v>2988.8</v>
      </c>
      <c r="D231" s="139">
        <v>2704.4</v>
      </c>
      <c r="E231" s="93">
        <f t="shared" si="24"/>
        <v>90.484475374732327</v>
      </c>
      <c r="F231" s="94">
        <f t="shared" si="25"/>
        <v>65.730118607816451</v>
      </c>
      <c r="G231" s="89" t="s">
        <v>182</v>
      </c>
    </row>
    <row r="232" spans="1:7" ht="45">
      <c r="A232" s="95" t="s">
        <v>57</v>
      </c>
      <c r="B232" s="139">
        <v>14808.1</v>
      </c>
      <c r="C232" s="139">
        <v>9786.1</v>
      </c>
      <c r="D232" s="139">
        <v>9786.1</v>
      </c>
      <c r="E232" s="93">
        <f>D232/C232*100</f>
        <v>100</v>
      </c>
      <c r="F232" s="140">
        <f>D232/B232*100</f>
        <v>66.086128537759734</v>
      </c>
      <c r="G232" s="90"/>
    </row>
    <row r="233" spans="1:7" s="14" customFormat="1" ht="5.25" customHeight="1">
      <c r="A233" s="141"/>
      <c r="B233" s="141"/>
      <c r="C233" s="141"/>
      <c r="D233" s="141"/>
      <c r="E233" s="100"/>
      <c r="F233" s="101"/>
      <c r="G233" s="101"/>
    </row>
    <row r="234" spans="1:7" s="22" customFormat="1" ht="24" customHeight="1">
      <c r="A234" s="273" t="s">
        <v>120</v>
      </c>
      <c r="B234" s="273"/>
      <c r="C234" s="273"/>
      <c r="D234" s="273"/>
      <c r="E234" s="273"/>
      <c r="F234" s="273"/>
      <c r="G234" s="273"/>
    </row>
    <row r="235" spans="1:7" s="13" customFormat="1" ht="15.75" customHeight="1">
      <c r="A235" s="272" t="s">
        <v>121</v>
      </c>
      <c r="B235" s="272"/>
      <c r="C235" s="272"/>
      <c r="D235" s="272"/>
      <c r="E235" s="272"/>
      <c r="F235" s="272"/>
      <c r="G235" s="272"/>
    </row>
    <row r="236" spans="1:7" s="13" customFormat="1" ht="33.75" customHeight="1">
      <c r="A236" s="272" t="s">
        <v>180</v>
      </c>
      <c r="B236" s="272"/>
      <c r="C236" s="272"/>
      <c r="D236" s="272"/>
      <c r="E236" s="272"/>
      <c r="F236" s="272"/>
      <c r="G236" s="272"/>
    </row>
    <row r="237" spans="1:7" s="14" customFormat="1" ht="30" customHeight="1">
      <c r="A237" s="272" t="s">
        <v>50</v>
      </c>
      <c r="B237" s="272"/>
      <c r="C237" s="272"/>
      <c r="D237" s="272"/>
      <c r="E237" s="272"/>
      <c r="F237" s="272"/>
      <c r="G237" s="272"/>
    </row>
    <row r="238" spans="1:7" s="14" customFormat="1" ht="15.6" customHeight="1">
      <c r="A238" s="99"/>
      <c r="B238" s="99"/>
      <c r="C238" s="99"/>
      <c r="D238" s="98"/>
      <c r="E238" s="100"/>
      <c r="F238" s="101"/>
      <c r="G238" s="65" t="s">
        <v>34</v>
      </c>
    </row>
    <row r="239" spans="1:7" s="12" customFormat="1" ht="93" customHeight="1">
      <c r="A239" s="66" t="s">
        <v>43</v>
      </c>
      <c r="B239" s="66" t="s">
        <v>122</v>
      </c>
      <c r="C239" s="66" t="s">
        <v>170</v>
      </c>
      <c r="D239" s="66" t="s">
        <v>171</v>
      </c>
      <c r="E239" s="66" t="s">
        <v>52</v>
      </c>
      <c r="F239" s="66" t="s">
        <v>53</v>
      </c>
      <c r="G239" s="66" t="s">
        <v>96</v>
      </c>
    </row>
    <row r="240" spans="1:7" ht="17.45" customHeight="1">
      <c r="A240" s="67" t="s">
        <v>6</v>
      </c>
      <c r="B240" s="68">
        <f>B244+B245</f>
        <v>205907.5</v>
      </c>
      <c r="C240" s="68">
        <f>C244+C245</f>
        <v>166586.20000000001</v>
      </c>
      <c r="D240" s="68">
        <f>D244+D245</f>
        <v>165623.9</v>
      </c>
      <c r="E240" s="69">
        <f t="shared" ref="E240:E245" si="26">D240/C240*100</f>
        <v>99.422341106286112</v>
      </c>
      <c r="F240" s="70">
        <f t="shared" ref="F240:F245" si="27">D240/B240*100</f>
        <v>80.436069594356681</v>
      </c>
      <c r="G240" s="71"/>
    </row>
    <row r="241" spans="1:8" ht="15.75" customHeight="1">
      <c r="A241" s="72" t="s">
        <v>1</v>
      </c>
      <c r="B241" s="73">
        <f>B240-B242</f>
        <v>196917.5</v>
      </c>
      <c r="C241" s="73">
        <f>C240-C242</f>
        <v>157596.20000000001</v>
      </c>
      <c r="D241" s="73">
        <f>D240-D242</f>
        <v>157162.79999999999</v>
      </c>
      <c r="E241" s="58">
        <f t="shared" si="26"/>
        <v>99.72499336912945</v>
      </c>
      <c r="F241" s="59">
        <f t="shared" si="27"/>
        <v>79.811494661469894</v>
      </c>
      <c r="G241" s="71"/>
    </row>
    <row r="242" spans="1:8" ht="15.75" customHeight="1">
      <c r="A242" s="72" t="s">
        <v>2</v>
      </c>
      <c r="B242" s="73">
        <v>8990</v>
      </c>
      <c r="C242" s="73">
        <v>8990</v>
      </c>
      <c r="D242" s="73">
        <v>8461.1</v>
      </c>
      <c r="E242" s="58">
        <f t="shared" si="26"/>
        <v>94.116796440489438</v>
      </c>
      <c r="F242" s="59">
        <f t="shared" si="27"/>
        <v>94.116796440489438</v>
      </c>
      <c r="G242" s="71"/>
    </row>
    <row r="243" spans="1:8" ht="15.75" customHeight="1">
      <c r="A243" s="72" t="s">
        <v>3</v>
      </c>
      <c r="B243" s="73">
        <v>5730.1</v>
      </c>
      <c r="C243" s="73">
        <v>5730.1</v>
      </c>
      <c r="D243" s="73">
        <v>5393</v>
      </c>
      <c r="E243" s="58">
        <f t="shared" si="26"/>
        <v>94.117031116385391</v>
      </c>
      <c r="F243" s="59">
        <f t="shared" si="27"/>
        <v>94.117031116385391</v>
      </c>
      <c r="G243" s="71"/>
    </row>
    <row r="244" spans="1:8" ht="29.25" customHeight="1">
      <c r="A244" s="95" t="s">
        <v>58</v>
      </c>
      <c r="B244" s="73">
        <v>189551.8</v>
      </c>
      <c r="C244" s="73">
        <v>150230.5</v>
      </c>
      <c r="D244" s="73">
        <v>150230.5</v>
      </c>
      <c r="E244" s="93">
        <f t="shared" si="26"/>
        <v>100</v>
      </c>
      <c r="F244" s="94">
        <f t="shared" si="27"/>
        <v>79.255644103617058</v>
      </c>
      <c r="G244" s="57"/>
    </row>
    <row r="245" spans="1:8" ht="30">
      <c r="A245" s="132" t="s">
        <v>68</v>
      </c>
      <c r="B245" s="73">
        <v>16355.7</v>
      </c>
      <c r="C245" s="73">
        <v>16355.7</v>
      </c>
      <c r="D245" s="73">
        <v>15393.4</v>
      </c>
      <c r="E245" s="93">
        <f t="shared" si="26"/>
        <v>94.116424243535889</v>
      </c>
      <c r="F245" s="94">
        <f t="shared" si="27"/>
        <v>94.116424243535889</v>
      </c>
      <c r="G245" s="57" t="s">
        <v>187</v>
      </c>
      <c r="H245" s="34"/>
    </row>
    <row r="246" spans="1:8" ht="26.25" customHeight="1">
      <c r="A246" s="133"/>
      <c r="B246" s="134"/>
      <c r="C246" s="134"/>
      <c r="D246" s="134"/>
      <c r="E246" s="135"/>
      <c r="F246" s="136"/>
      <c r="G246" s="137"/>
      <c r="H246" s="34"/>
    </row>
    <row r="247" spans="1:8" ht="22.5" customHeight="1">
      <c r="A247" s="133"/>
      <c r="B247" s="134"/>
      <c r="C247" s="134"/>
      <c r="D247" s="134"/>
      <c r="E247" s="135"/>
      <c r="F247" s="136"/>
      <c r="G247" s="137"/>
    </row>
    <row r="248" spans="1:8" s="62" customFormat="1" ht="22.5" customHeight="1">
      <c r="A248" s="273" t="s">
        <v>85</v>
      </c>
      <c r="B248" s="273"/>
      <c r="C248" s="273"/>
      <c r="D248" s="273"/>
      <c r="E248" s="273"/>
      <c r="F248" s="273"/>
      <c r="G248" s="273"/>
    </row>
    <row r="249" spans="1:8" s="97" customFormat="1" ht="21" customHeight="1">
      <c r="A249" s="272" t="s">
        <v>32</v>
      </c>
      <c r="B249" s="272"/>
      <c r="C249" s="272"/>
      <c r="D249" s="272"/>
      <c r="E249" s="272"/>
      <c r="F249" s="272"/>
      <c r="G249" s="272"/>
    </row>
    <row r="250" spans="1:8" s="97" customFormat="1" ht="28.5" customHeight="1">
      <c r="A250" s="272" t="s">
        <v>33</v>
      </c>
      <c r="B250" s="272"/>
      <c r="C250" s="272"/>
      <c r="D250" s="272"/>
      <c r="E250" s="272"/>
      <c r="F250" s="272"/>
      <c r="G250" s="272"/>
    </row>
    <row r="251" spans="1:8" s="98" customFormat="1" ht="84" customHeight="1">
      <c r="A251" s="272" t="s">
        <v>179</v>
      </c>
      <c r="B251" s="272"/>
      <c r="C251" s="272"/>
      <c r="D251" s="272"/>
      <c r="E251" s="272"/>
      <c r="F251" s="272"/>
      <c r="G251" s="272"/>
    </row>
    <row r="252" spans="1:8" s="62" customFormat="1" ht="14.25" customHeight="1">
      <c r="A252" s="99"/>
      <c r="B252" s="99"/>
      <c r="C252" s="99"/>
      <c r="E252" s="63"/>
      <c r="F252" s="64"/>
      <c r="G252" s="65" t="s">
        <v>34</v>
      </c>
    </row>
    <row r="253" spans="1:8" s="102" customFormat="1" ht="90">
      <c r="A253" s="66" t="s">
        <v>43</v>
      </c>
      <c r="B253" s="66" t="s">
        <v>122</v>
      </c>
      <c r="C253" s="66" t="s">
        <v>170</v>
      </c>
      <c r="D253" s="66" t="s">
        <v>171</v>
      </c>
      <c r="E253" s="66" t="s">
        <v>52</v>
      </c>
      <c r="F253" s="66" t="s">
        <v>53</v>
      </c>
      <c r="G253" s="66" t="s">
        <v>96</v>
      </c>
    </row>
    <row r="254" spans="1:8" ht="21.75" customHeight="1">
      <c r="A254" s="67" t="s">
        <v>6</v>
      </c>
      <c r="B254" s="68">
        <f>B258+B259+B260+B261+B262+B264</f>
        <v>82094.600000000006</v>
      </c>
      <c r="C254" s="68">
        <f>C258+C259+C260+C261+C262+C264</f>
        <v>43649.500000000007</v>
      </c>
      <c r="D254" s="68">
        <f>D258+D259+D260+D261+D262+D264</f>
        <v>41545.1</v>
      </c>
      <c r="E254" s="127">
        <f t="shared" ref="E254:E262" si="28">D254/C254*100</f>
        <v>95.178868028270642</v>
      </c>
      <c r="F254" s="127">
        <f t="shared" ref="F254:F261" si="29">D254/B254*100</f>
        <v>50.606373622625597</v>
      </c>
      <c r="G254" s="45"/>
    </row>
    <row r="255" spans="1:8" ht="21.75" customHeight="1">
      <c r="A255" s="72" t="s">
        <v>1</v>
      </c>
      <c r="B255" s="73">
        <f>B254-B256</f>
        <v>77936.3</v>
      </c>
      <c r="C255" s="73">
        <f>C254-C256</f>
        <v>40556.600000000006</v>
      </c>
      <c r="D255" s="73">
        <f>D254-D256</f>
        <v>39147.5</v>
      </c>
      <c r="E255" s="53">
        <f t="shared" si="28"/>
        <v>96.525596327108275</v>
      </c>
      <c r="F255" s="53">
        <f t="shared" si="29"/>
        <v>50.230123831898609</v>
      </c>
      <c r="G255" s="45"/>
    </row>
    <row r="256" spans="1:8" ht="31.5" customHeight="1">
      <c r="A256" s="72" t="s">
        <v>2</v>
      </c>
      <c r="B256" s="104">
        <v>4158.3</v>
      </c>
      <c r="C256" s="73">
        <v>3092.9</v>
      </c>
      <c r="D256" s="73">
        <v>2397.6</v>
      </c>
      <c r="E256" s="53">
        <f t="shared" si="28"/>
        <v>77.519480099582921</v>
      </c>
      <c r="F256" s="53">
        <f>D256/B256*100</f>
        <v>57.658177620662286</v>
      </c>
      <c r="G256" s="45"/>
    </row>
    <row r="257" spans="1:8" ht="90">
      <c r="A257" s="66" t="s">
        <v>43</v>
      </c>
      <c r="B257" s="66" t="s">
        <v>122</v>
      </c>
      <c r="C257" s="66" t="s">
        <v>170</v>
      </c>
      <c r="D257" s="66" t="s">
        <v>171</v>
      </c>
      <c r="E257" s="66" t="s">
        <v>52</v>
      </c>
      <c r="F257" s="66" t="s">
        <v>53</v>
      </c>
      <c r="G257" s="66" t="s">
        <v>96</v>
      </c>
    </row>
    <row r="258" spans="1:8" s="10" customFormat="1" ht="147" customHeight="1">
      <c r="A258" s="122" t="s">
        <v>59</v>
      </c>
      <c r="B258" s="89">
        <v>4059.3</v>
      </c>
      <c r="C258" s="89">
        <v>3255.7</v>
      </c>
      <c r="D258" s="89">
        <v>2523.8000000000002</v>
      </c>
      <c r="E258" s="53">
        <f t="shared" si="28"/>
        <v>77.519427465675591</v>
      </c>
      <c r="F258" s="53">
        <f t="shared" si="29"/>
        <v>62.173281107580124</v>
      </c>
      <c r="G258" s="269" t="s">
        <v>198</v>
      </c>
      <c r="H258" s="129"/>
    </row>
    <row r="259" spans="1:8" s="43" customFormat="1" ht="45" customHeight="1">
      <c r="A259" s="123" t="s">
        <v>60</v>
      </c>
      <c r="B259" s="124">
        <v>25861</v>
      </c>
      <c r="C259" s="124">
        <v>17704.2</v>
      </c>
      <c r="D259" s="124">
        <v>17476.3</v>
      </c>
      <c r="E259" s="125">
        <f t="shared" si="28"/>
        <v>98.712734831282972</v>
      </c>
      <c r="F259" s="125">
        <f t="shared" si="29"/>
        <v>67.577819883221835</v>
      </c>
      <c r="G259" s="90"/>
    </row>
    <row r="260" spans="1:8" s="18" customFormat="1" ht="45.75" customHeight="1">
      <c r="A260" s="122" t="s">
        <v>61</v>
      </c>
      <c r="B260" s="89">
        <v>26782.400000000001</v>
      </c>
      <c r="C260" s="89">
        <v>18546.2</v>
      </c>
      <c r="D260" s="89">
        <v>18436.8</v>
      </c>
      <c r="E260" s="53">
        <f t="shared" si="28"/>
        <v>99.410121750008088</v>
      </c>
      <c r="F260" s="53">
        <f t="shared" si="29"/>
        <v>68.839237708345763</v>
      </c>
      <c r="G260" s="90"/>
    </row>
    <row r="261" spans="1:8" s="14" customFormat="1" ht="58.5" customHeight="1">
      <c r="A261" s="122" t="s">
        <v>62</v>
      </c>
      <c r="B261" s="126">
        <v>534.79999999999995</v>
      </c>
      <c r="C261" s="126">
        <v>534.79999999999995</v>
      </c>
      <c r="D261" s="126">
        <v>172.3</v>
      </c>
      <c r="E261" s="53">
        <f t="shared" si="28"/>
        <v>32.217651458489158</v>
      </c>
      <c r="F261" s="53">
        <f t="shared" si="29"/>
        <v>32.217651458489158</v>
      </c>
      <c r="G261" s="270" t="s">
        <v>199</v>
      </c>
      <c r="H261" s="130"/>
    </row>
    <row r="262" spans="1:8" s="14" customFormat="1" ht="271.5" customHeight="1">
      <c r="A262" s="113" t="s">
        <v>86</v>
      </c>
      <c r="B262" s="128">
        <v>24521.599999999999</v>
      </c>
      <c r="C262" s="128">
        <v>3608.6</v>
      </c>
      <c r="D262" s="128">
        <v>2935.9</v>
      </c>
      <c r="E262" s="115">
        <f t="shared" si="28"/>
        <v>81.358421548522969</v>
      </c>
      <c r="F262" s="115">
        <f>D262/B262*100</f>
        <v>11.972709774239854</v>
      </c>
      <c r="G262" s="263" t="s">
        <v>207</v>
      </c>
      <c r="H262" s="131"/>
    </row>
    <row r="263" spans="1:8" s="112" customFormat="1" ht="90">
      <c r="A263" s="66" t="s">
        <v>43</v>
      </c>
      <c r="B263" s="66" t="s">
        <v>122</v>
      </c>
      <c r="C263" s="66" t="s">
        <v>170</v>
      </c>
      <c r="D263" s="66" t="s">
        <v>171</v>
      </c>
      <c r="E263" s="66" t="s">
        <v>52</v>
      </c>
      <c r="F263" s="66" t="s">
        <v>53</v>
      </c>
      <c r="G263" s="66" t="s">
        <v>96</v>
      </c>
    </row>
    <row r="264" spans="1:8" s="14" customFormat="1" ht="26.25" customHeight="1">
      <c r="A264" s="113" t="s">
        <v>143</v>
      </c>
      <c r="B264" s="128">
        <v>335.5</v>
      </c>
      <c r="C264" s="128">
        <v>0</v>
      </c>
      <c r="D264" s="128">
        <v>0</v>
      </c>
      <c r="E264" s="115">
        <v>0</v>
      </c>
      <c r="F264" s="115">
        <f>D264/B264*100</f>
        <v>0</v>
      </c>
      <c r="G264" s="49"/>
    </row>
    <row r="265" spans="1:8" s="98" customFormat="1" ht="3.75" customHeight="1">
      <c r="A265" s="106"/>
      <c r="B265" s="108"/>
      <c r="C265" s="108"/>
      <c r="D265" s="108"/>
      <c r="E265" s="109"/>
      <c r="F265" s="110"/>
      <c r="G265" s="111"/>
    </row>
    <row r="266" spans="1:8" s="62" customFormat="1" ht="18.75" customHeight="1">
      <c r="A266" s="273" t="s">
        <v>87</v>
      </c>
      <c r="B266" s="273"/>
      <c r="C266" s="273"/>
      <c r="D266" s="273"/>
      <c r="E266" s="273"/>
      <c r="F266" s="273"/>
      <c r="G266" s="273"/>
    </row>
    <row r="267" spans="1:8" s="97" customFormat="1" ht="16.149999999999999" customHeight="1">
      <c r="A267" s="272" t="s">
        <v>110</v>
      </c>
      <c r="B267" s="272"/>
      <c r="C267" s="272"/>
      <c r="D267" s="272"/>
      <c r="E267" s="272"/>
      <c r="F267" s="272"/>
      <c r="G267" s="272"/>
    </row>
    <row r="268" spans="1:8" s="97" customFormat="1" ht="15.75">
      <c r="A268" s="272" t="s">
        <v>111</v>
      </c>
      <c r="B268" s="272"/>
      <c r="C268" s="272"/>
      <c r="D268" s="272"/>
      <c r="E268" s="272"/>
      <c r="F268" s="272"/>
      <c r="G268" s="272"/>
    </row>
    <row r="269" spans="1:8" s="98" customFormat="1" ht="15.75">
      <c r="A269" s="272" t="s">
        <v>178</v>
      </c>
      <c r="B269" s="272"/>
      <c r="C269" s="272"/>
      <c r="D269" s="272"/>
      <c r="E269" s="272"/>
      <c r="F269" s="272"/>
      <c r="G269" s="272"/>
    </row>
    <row r="270" spans="1:8" s="98" customFormat="1" ht="15.75" customHeight="1">
      <c r="A270" s="99"/>
      <c r="B270" s="99"/>
      <c r="C270" s="99"/>
      <c r="E270" s="100"/>
      <c r="F270" s="101"/>
      <c r="G270" s="65" t="s">
        <v>34</v>
      </c>
    </row>
    <row r="271" spans="1:8" s="112" customFormat="1" ht="90">
      <c r="A271" s="66" t="s">
        <v>43</v>
      </c>
      <c r="B271" s="66" t="s">
        <v>122</v>
      </c>
      <c r="C271" s="66" t="s">
        <v>170</v>
      </c>
      <c r="D271" s="66" t="s">
        <v>171</v>
      </c>
      <c r="E271" s="66" t="s">
        <v>52</v>
      </c>
      <c r="F271" s="66" t="s">
        <v>53</v>
      </c>
      <c r="G271" s="66" t="s">
        <v>96</v>
      </c>
    </row>
    <row r="272" spans="1:8" s="103" customFormat="1" ht="17.25" customHeight="1">
      <c r="A272" s="67" t="s">
        <v>6</v>
      </c>
      <c r="B272" s="68">
        <f>B273</f>
        <v>33632.1</v>
      </c>
      <c r="C272" s="68">
        <f>C273</f>
        <v>23798.3</v>
      </c>
      <c r="D272" s="68">
        <f>D273</f>
        <v>23467.599999999999</v>
      </c>
      <c r="E272" s="68">
        <f>E273</f>
        <v>98.610404944891016</v>
      </c>
      <c r="F272" s="68">
        <f>F273</f>
        <v>69.777385295595579</v>
      </c>
      <c r="G272" s="71"/>
    </row>
    <row r="273" spans="1:7" s="103" customFormat="1">
      <c r="A273" s="72" t="s">
        <v>1</v>
      </c>
      <c r="B273" s="73">
        <f>B274+B275</f>
        <v>33632.1</v>
      </c>
      <c r="C273" s="73">
        <f>C274+C275</f>
        <v>23798.3</v>
      </c>
      <c r="D273" s="73">
        <f>D274+D275</f>
        <v>23467.599999999999</v>
      </c>
      <c r="E273" s="73">
        <f>E274+E275</f>
        <v>98.610404944891016</v>
      </c>
      <c r="F273" s="73">
        <f>D273/B273*100</f>
        <v>69.777385295595579</v>
      </c>
      <c r="G273" s="71"/>
    </row>
    <row r="274" spans="1:7" s="103" customFormat="1" ht="55.5" customHeight="1">
      <c r="A274" s="113" t="s">
        <v>91</v>
      </c>
      <c r="B274" s="114">
        <v>1448.9</v>
      </c>
      <c r="C274" s="114">
        <v>0</v>
      </c>
      <c r="D274" s="114">
        <v>0</v>
      </c>
      <c r="E274" s="58">
        <v>0</v>
      </c>
      <c r="F274" s="59">
        <v>0</v>
      </c>
      <c r="G274" s="260" t="s">
        <v>192</v>
      </c>
    </row>
    <row r="275" spans="1:7" s="103" customFormat="1" ht="32.25" customHeight="1">
      <c r="A275" s="113" t="s">
        <v>92</v>
      </c>
      <c r="B275" s="115">
        <v>32183.200000000001</v>
      </c>
      <c r="C275" s="116">
        <v>23798.3</v>
      </c>
      <c r="D275" s="116">
        <v>23467.599999999999</v>
      </c>
      <c r="E275" s="117">
        <f>D275/C275*100</f>
        <v>98.610404944891016</v>
      </c>
      <c r="F275" s="117">
        <f>D275/B275*100</f>
        <v>72.918789927664122</v>
      </c>
      <c r="G275" s="89"/>
    </row>
    <row r="276" spans="1:7" s="103" customFormat="1" ht="11.25" customHeight="1">
      <c r="A276" s="106"/>
      <c r="B276" s="118"/>
      <c r="C276" s="119"/>
      <c r="D276" s="119"/>
      <c r="E276" s="120"/>
      <c r="F276" s="120"/>
      <c r="G276" s="121"/>
    </row>
    <row r="277" spans="1:7" s="62" customFormat="1" ht="28.5" customHeight="1">
      <c r="A277" s="273" t="s">
        <v>93</v>
      </c>
      <c r="B277" s="273"/>
      <c r="C277" s="273"/>
      <c r="D277" s="273"/>
      <c r="E277" s="273"/>
      <c r="F277" s="273"/>
      <c r="G277" s="273"/>
    </row>
    <row r="278" spans="1:7" s="97" customFormat="1" ht="15.75">
      <c r="A278" s="272" t="s">
        <v>29</v>
      </c>
      <c r="B278" s="272"/>
      <c r="C278" s="272"/>
      <c r="D278" s="272"/>
      <c r="E278" s="272"/>
      <c r="F278" s="272"/>
      <c r="G278" s="272"/>
    </row>
    <row r="279" spans="1:7" s="97" customFormat="1" ht="15.75">
      <c r="A279" s="272" t="s">
        <v>144</v>
      </c>
      <c r="B279" s="272"/>
      <c r="C279" s="272"/>
      <c r="D279" s="272"/>
      <c r="E279" s="272"/>
      <c r="F279" s="272"/>
      <c r="G279" s="272"/>
    </row>
    <row r="280" spans="1:7" s="98" customFormat="1" ht="50.25" customHeight="1">
      <c r="A280" s="272" t="s">
        <v>176</v>
      </c>
      <c r="B280" s="272"/>
      <c r="C280" s="272"/>
      <c r="D280" s="272"/>
      <c r="E280" s="272"/>
      <c r="F280" s="272"/>
      <c r="G280" s="272"/>
    </row>
    <row r="281" spans="1:7" s="98" customFormat="1" ht="15.6" customHeight="1">
      <c r="A281" s="99"/>
      <c r="B281" s="99"/>
      <c r="C281" s="99"/>
      <c r="E281" s="100"/>
      <c r="F281" s="101"/>
      <c r="G281" s="65" t="s">
        <v>34</v>
      </c>
    </row>
    <row r="282" spans="1:7" s="102" customFormat="1" ht="90">
      <c r="A282" s="66" t="s">
        <v>43</v>
      </c>
      <c r="B282" s="66" t="s">
        <v>122</v>
      </c>
      <c r="C282" s="66" t="s">
        <v>170</v>
      </c>
      <c r="D282" s="66" t="s">
        <v>171</v>
      </c>
      <c r="E282" s="66" t="s">
        <v>52</v>
      </c>
      <c r="F282" s="66" t="s">
        <v>53</v>
      </c>
      <c r="G282" s="66" t="s">
        <v>96</v>
      </c>
    </row>
    <row r="283" spans="1:7" s="103" customFormat="1" ht="17.25" customHeight="1">
      <c r="A283" s="67" t="s">
        <v>6</v>
      </c>
      <c r="B283" s="68">
        <f>B288+B289</f>
        <v>482677.7</v>
      </c>
      <c r="C283" s="68">
        <f>C288+C289</f>
        <v>357753.2</v>
      </c>
      <c r="D283" s="68">
        <f>D288+D289</f>
        <v>348244.1</v>
      </c>
      <c r="E283" s="69">
        <f t="shared" ref="E283:E289" si="30">D283/C283*100</f>
        <v>97.341994425207091</v>
      </c>
      <c r="F283" s="70">
        <f t="shared" ref="F283:F289" si="31">D283/B283*100</f>
        <v>72.148371470237791</v>
      </c>
      <c r="G283" s="71"/>
    </row>
    <row r="284" spans="1:7" s="103" customFormat="1" ht="16.5" customHeight="1">
      <c r="A284" s="72" t="s">
        <v>1</v>
      </c>
      <c r="B284" s="73">
        <f>B283-B285-B286</f>
        <v>461270</v>
      </c>
      <c r="C284" s="73">
        <f>C283-C285-C286</f>
        <v>339416.10000000003</v>
      </c>
      <c r="D284" s="73">
        <f>D283-D285-D286</f>
        <v>331889.2</v>
      </c>
      <c r="E284" s="58">
        <f t="shared" si="30"/>
        <v>97.782397476136225</v>
      </c>
      <c r="F284" s="59">
        <f t="shared" si="31"/>
        <v>71.951178268692956</v>
      </c>
      <c r="G284" s="71"/>
    </row>
    <row r="285" spans="1:7" s="103" customFormat="1" ht="16.5" customHeight="1">
      <c r="A285" s="72" t="s">
        <v>2</v>
      </c>
      <c r="B285" s="73">
        <v>16699.5</v>
      </c>
      <c r="C285" s="73">
        <v>14272.1</v>
      </c>
      <c r="D285" s="73">
        <v>12366.6</v>
      </c>
      <c r="E285" s="58">
        <f t="shared" si="30"/>
        <v>86.648776283798455</v>
      </c>
      <c r="F285" s="59">
        <f t="shared" si="31"/>
        <v>74.05371418305937</v>
      </c>
      <c r="G285" s="71"/>
    </row>
    <row r="286" spans="1:7" s="103" customFormat="1" ht="16.5" customHeight="1">
      <c r="A286" s="72" t="s">
        <v>3</v>
      </c>
      <c r="B286" s="73">
        <v>4708.2</v>
      </c>
      <c r="C286" s="73">
        <v>4065</v>
      </c>
      <c r="D286" s="73">
        <v>3988.3</v>
      </c>
      <c r="E286" s="58">
        <f t="shared" si="30"/>
        <v>98.113161131611321</v>
      </c>
      <c r="F286" s="59">
        <f t="shared" si="31"/>
        <v>84.70965549466888</v>
      </c>
      <c r="G286" s="71"/>
    </row>
    <row r="287" spans="1:7" s="102" customFormat="1" ht="90">
      <c r="A287" s="66" t="s">
        <v>43</v>
      </c>
      <c r="B287" s="66" t="s">
        <v>122</v>
      </c>
      <c r="C287" s="66" t="s">
        <v>170</v>
      </c>
      <c r="D287" s="66" t="s">
        <v>171</v>
      </c>
      <c r="E287" s="66" t="s">
        <v>52</v>
      </c>
      <c r="F287" s="66" t="s">
        <v>53</v>
      </c>
      <c r="G287" s="66" t="s">
        <v>96</v>
      </c>
    </row>
    <row r="288" spans="1:7" s="103" customFormat="1" ht="117.75" customHeight="1">
      <c r="A288" s="74" t="s">
        <v>30</v>
      </c>
      <c r="B288" s="104">
        <v>481925</v>
      </c>
      <c r="C288" s="104">
        <v>357167.4</v>
      </c>
      <c r="D288" s="104">
        <v>347664.1</v>
      </c>
      <c r="E288" s="58">
        <f t="shared" si="30"/>
        <v>97.339258846132083</v>
      </c>
      <c r="F288" s="59">
        <f t="shared" si="31"/>
        <v>72.140706541474287</v>
      </c>
      <c r="G288" s="90" t="s">
        <v>177</v>
      </c>
    </row>
    <row r="289" spans="1:8" s="103" customFormat="1" ht="30">
      <c r="A289" s="74" t="s">
        <v>31</v>
      </c>
      <c r="B289" s="105">
        <v>752.7</v>
      </c>
      <c r="C289" s="105">
        <v>585.79999999999995</v>
      </c>
      <c r="D289" s="105">
        <v>580</v>
      </c>
      <c r="E289" s="58">
        <f t="shared" si="30"/>
        <v>99.009900990099027</v>
      </c>
      <c r="F289" s="59">
        <f t="shared" si="31"/>
        <v>77.05593197821176</v>
      </c>
      <c r="G289" s="89"/>
    </row>
    <row r="290" spans="1:8" ht="7.5" customHeight="1">
      <c r="A290" s="2"/>
      <c r="B290" s="3"/>
      <c r="C290" s="3"/>
      <c r="D290" s="3"/>
    </row>
    <row r="291" spans="1:8" s="22" customFormat="1" ht="22.5" customHeight="1">
      <c r="A291" s="276" t="s">
        <v>174</v>
      </c>
      <c r="B291" s="276"/>
      <c r="C291" s="276"/>
      <c r="D291" s="276"/>
      <c r="E291" s="276"/>
      <c r="F291" s="276"/>
      <c r="G291" s="276"/>
    </row>
    <row r="292" spans="1:8" s="13" customFormat="1" ht="24" customHeight="1">
      <c r="A292" s="272" t="s">
        <v>35</v>
      </c>
      <c r="B292" s="272"/>
      <c r="C292" s="272"/>
      <c r="D292" s="272"/>
      <c r="E292" s="272"/>
      <c r="F292" s="272"/>
      <c r="G292" s="272"/>
    </row>
    <row r="293" spans="1:8" s="13" customFormat="1" ht="18.75" customHeight="1">
      <c r="A293" s="272" t="s">
        <v>145</v>
      </c>
      <c r="B293" s="272"/>
      <c r="C293" s="272"/>
      <c r="D293" s="272"/>
      <c r="E293" s="272"/>
      <c r="F293" s="272"/>
      <c r="G293" s="272"/>
    </row>
    <row r="294" spans="1:8" s="14" customFormat="1" ht="31.5" customHeight="1">
      <c r="A294" s="272" t="s">
        <v>175</v>
      </c>
      <c r="B294" s="272"/>
      <c r="C294" s="272"/>
      <c r="D294" s="272"/>
      <c r="E294" s="272"/>
      <c r="F294" s="272"/>
      <c r="G294" s="272"/>
    </row>
    <row r="295" spans="1:8" s="22" customFormat="1" ht="19.5" customHeight="1">
      <c r="A295" s="88"/>
      <c r="B295" s="88"/>
      <c r="C295" s="88"/>
      <c r="D295" s="62"/>
      <c r="E295" s="63"/>
      <c r="F295" s="64"/>
      <c r="G295" s="65" t="s">
        <v>34</v>
      </c>
    </row>
    <row r="296" spans="1:8" s="12" customFormat="1" ht="92.25" customHeight="1">
      <c r="A296" s="66" t="s">
        <v>43</v>
      </c>
      <c r="B296" s="66" t="s">
        <v>122</v>
      </c>
      <c r="C296" s="66" t="s">
        <v>170</v>
      </c>
      <c r="D296" s="66" t="s">
        <v>171</v>
      </c>
      <c r="E296" s="66" t="s">
        <v>52</v>
      </c>
      <c r="F296" s="66" t="s">
        <v>53</v>
      </c>
      <c r="G296" s="66" t="s">
        <v>96</v>
      </c>
    </row>
    <row r="297" spans="1:8">
      <c r="A297" s="67" t="s">
        <v>6</v>
      </c>
      <c r="B297" s="68">
        <f>B301</f>
        <v>527739.69999999995</v>
      </c>
      <c r="C297" s="68">
        <f>C301</f>
        <v>361317.1</v>
      </c>
      <c r="D297" s="68">
        <f>D301</f>
        <v>352227.1</v>
      </c>
      <c r="E297" s="69">
        <f>D297/C297*100</f>
        <v>97.48420431803531</v>
      </c>
      <c r="F297" s="70">
        <f>D297/B297*100</f>
        <v>66.7425816174148</v>
      </c>
      <c r="G297" s="71"/>
    </row>
    <row r="298" spans="1:8">
      <c r="A298" s="72" t="s">
        <v>1</v>
      </c>
      <c r="B298" s="73">
        <f>B297-B299</f>
        <v>370596.39999999997</v>
      </c>
      <c r="C298" s="73">
        <f>C297-C299</f>
        <v>236320.69999999998</v>
      </c>
      <c r="D298" s="73">
        <f>D297-D299</f>
        <v>228023.8</v>
      </c>
      <c r="E298" s="58">
        <f>D298/C298*100</f>
        <v>96.48913531484969</v>
      </c>
      <c r="F298" s="59">
        <f>D298/B298*100</f>
        <v>61.528876157458633</v>
      </c>
      <c r="G298" s="71"/>
    </row>
    <row r="299" spans="1:8">
      <c r="A299" s="72" t="s">
        <v>2</v>
      </c>
      <c r="B299" s="73">
        <v>157143.29999999999</v>
      </c>
      <c r="C299" s="73">
        <v>124996.4</v>
      </c>
      <c r="D299" s="73">
        <v>124203.3</v>
      </c>
      <c r="E299" s="58">
        <f>D299/C299*100</f>
        <v>99.365501726449736</v>
      </c>
      <c r="F299" s="59">
        <f>D299/B299*100</f>
        <v>79.03824089223022</v>
      </c>
      <c r="G299" s="71"/>
    </row>
    <row r="300" spans="1:8">
      <c r="A300" s="72" t="s">
        <v>3</v>
      </c>
      <c r="B300" s="73">
        <v>6592</v>
      </c>
      <c r="C300" s="73">
        <v>0</v>
      </c>
      <c r="D300" s="73">
        <v>0</v>
      </c>
      <c r="E300" s="58">
        <v>0</v>
      </c>
      <c r="F300" s="59">
        <v>0</v>
      </c>
      <c r="G300" s="71"/>
    </row>
    <row r="301" spans="1:8" ht="207.75" customHeight="1">
      <c r="A301" s="74" t="s">
        <v>114</v>
      </c>
      <c r="B301" s="89">
        <v>527739.69999999995</v>
      </c>
      <c r="C301" s="89">
        <v>361317.1</v>
      </c>
      <c r="D301" s="89">
        <v>352227.1</v>
      </c>
      <c r="E301" s="58">
        <f>D301/C301*100</f>
        <v>97.48420431803531</v>
      </c>
      <c r="F301" s="59">
        <f>D301/B301*100</f>
        <v>66.7425816174148</v>
      </c>
      <c r="G301" s="90" t="s">
        <v>201</v>
      </c>
    </row>
    <row r="302" spans="1:8" ht="94.5" customHeight="1">
      <c r="A302" s="66" t="s">
        <v>43</v>
      </c>
      <c r="B302" s="66" t="s">
        <v>122</v>
      </c>
      <c r="C302" s="66" t="s">
        <v>170</v>
      </c>
      <c r="D302" s="66" t="s">
        <v>171</v>
      </c>
      <c r="E302" s="66" t="s">
        <v>52</v>
      </c>
      <c r="F302" s="66" t="s">
        <v>53</v>
      </c>
      <c r="G302" s="66" t="s">
        <v>96</v>
      </c>
    </row>
    <row r="303" spans="1:8" s="29" customFormat="1" ht="16.149999999999999" customHeight="1">
      <c r="A303" s="91" t="s">
        <v>49</v>
      </c>
      <c r="B303" s="92">
        <f>27081.4+1602.6</f>
        <v>28684</v>
      </c>
      <c r="C303" s="92">
        <v>15741.2</v>
      </c>
      <c r="D303" s="92">
        <v>15741.2</v>
      </c>
      <c r="E303" s="93">
        <f>D303/C303*100</f>
        <v>100</v>
      </c>
      <c r="F303" s="94">
        <f>D303/B303*100</f>
        <v>54.877980755822065</v>
      </c>
      <c r="G303" s="57"/>
    </row>
    <row r="304" spans="1:8" s="29" customFormat="1" ht="39">
      <c r="A304" s="95" t="s">
        <v>75</v>
      </c>
      <c r="B304" s="96">
        <v>331.7</v>
      </c>
      <c r="C304" s="96">
        <v>120</v>
      </c>
      <c r="D304" s="96">
        <v>118.2</v>
      </c>
      <c r="E304" s="93">
        <f>D304/C304*100</f>
        <v>98.5</v>
      </c>
      <c r="F304" s="94">
        <f>D304/B304*100</f>
        <v>35.634609586976183</v>
      </c>
      <c r="G304" s="265" t="s">
        <v>193</v>
      </c>
      <c r="H304" s="264"/>
    </row>
    <row r="305" spans="1:7" s="29" customFormat="1" ht="7.5" customHeight="1">
      <c r="A305" s="50"/>
      <c r="B305" s="7"/>
      <c r="C305" s="7"/>
      <c r="D305" s="7"/>
      <c r="E305" s="25"/>
      <c r="F305" s="26"/>
      <c r="G305" s="51"/>
    </row>
    <row r="306" spans="1:7" s="22" customFormat="1" ht="22.15" customHeight="1">
      <c r="A306" s="273" t="s">
        <v>51</v>
      </c>
      <c r="B306" s="273"/>
      <c r="C306" s="273"/>
      <c r="D306" s="273"/>
      <c r="E306" s="273"/>
      <c r="F306" s="273"/>
      <c r="G306" s="273"/>
    </row>
    <row r="307" spans="1:7" s="22" customFormat="1" ht="31.15" customHeight="1">
      <c r="A307" s="272" t="s">
        <v>172</v>
      </c>
      <c r="B307" s="272"/>
      <c r="C307" s="272"/>
      <c r="D307" s="272"/>
      <c r="E307" s="272"/>
      <c r="F307" s="272"/>
      <c r="G307" s="272"/>
    </row>
    <row r="308" spans="1:7" s="22" customFormat="1" ht="15.6" customHeight="1">
      <c r="A308" s="61"/>
      <c r="B308" s="61"/>
      <c r="C308" s="61"/>
      <c r="D308" s="62"/>
      <c r="E308" s="63"/>
      <c r="F308" s="64"/>
      <c r="G308" s="65" t="s">
        <v>34</v>
      </c>
    </row>
    <row r="309" spans="1:7" ht="90">
      <c r="A309" s="66" t="s">
        <v>43</v>
      </c>
      <c r="B309" s="66" t="s">
        <v>122</v>
      </c>
      <c r="C309" s="66" t="s">
        <v>170</v>
      </c>
      <c r="D309" s="66" t="s">
        <v>171</v>
      </c>
      <c r="E309" s="66" t="s">
        <v>52</v>
      </c>
      <c r="F309" s="66" t="s">
        <v>53</v>
      </c>
      <c r="G309" s="66" t="s">
        <v>96</v>
      </c>
    </row>
    <row r="310" spans="1:7" ht="19.899999999999999" customHeight="1">
      <c r="A310" s="67" t="s">
        <v>16</v>
      </c>
      <c r="B310" s="68">
        <f>B311</f>
        <v>39470.300000000003</v>
      </c>
      <c r="C310" s="68">
        <f>C311</f>
        <v>28884.6</v>
      </c>
      <c r="D310" s="68">
        <f>D311</f>
        <v>24213.899999999998</v>
      </c>
      <c r="E310" s="69">
        <f>D310/C310*100</f>
        <v>83.829791653683969</v>
      </c>
      <c r="F310" s="70">
        <f t="shared" ref="F310:F314" si="32">D310/B310*100</f>
        <v>61.34713949475934</v>
      </c>
      <c r="G310" s="71"/>
    </row>
    <row r="311" spans="1:7" ht="16.149999999999999" customHeight="1">
      <c r="A311" s="72" t="s">
        <v>1</v>
      </c>
      <c r="B311" s="73">
        <f>SUM(B312:B315)</f>
        <v>39470.300000000003</v>
      </c>
      <c r="C311" s="73">
        <f>SUM(C312:C315)</f>
        <v>28884.6</v>
      </c>
      <c r="D311" s="73">
        <f>SUM(D312:D315)</f>
        <v>24213.899999999998</v>
      </c>
      <c r="E311" s="58">
        <f>D311/C311*100</f>
        <v>83.829791653683969</v>
      </c>
      <c r="F311" s="59">
        <f t="shared" si="32"/>
        <v>61.34713949475934</v>
      </c>
      <c r="G311" s="71"/>
    </row>
    <row r="312" spans="1:7" s="18" customFormat="1">
      <c r="A312" s="74" t="s">
        <v>146</v>
      </c>
      <c r="B312" s="54">
        <v>16059.9</v>
      </c>
      <c r="C312" s="54">
        <v>12889.9</v>
      </c>
      <c r="D312" s="54">
        <v>11258.9</v>
      </c>
      <c r="E312" s="58">
        <f>D312/C312*100</f>
        <v>87.346682286130999</v>
      </c>
      <c r="F312" s="59">
        <f t="shared" si="32"/>
        <v>70.105666909507534</v>
      </c>
      <c r="G312" s="57" t="s">
        <v>166</v>
      </c>
    </row>
    <row r="313" spans="1:7" s="18" customFormat="1">
      <c r="A313" s="74" t="s">
        <v>147</v>
      </c>
      <c r="B313" s="54">
        <v>13501.7</v>
      </c>
      <c r="C313" s="54">
        <f>10321.7-70</f>
        <v>10251.700000000001</v>
      </c>
      <c r="D313" s="54">
        <f>9991.3-70</f>
        <v>9921.2999999999993</v>
      </c>
      <c r="E313" s="58">
        <f>D313/C313*100</f>
        <v>96.777119892310523</v>
      </c>
      <c r="F313" s="59">
        <f t="shared" si="32"/>
        <v>73.481857840123837</v>
      </c>
      <c r="G313" s="57"/>
    </row>
    <row r="314" spans="1:7" s="60" customFormat="1" ht="150">
      <c r="A314" s="52" t="s">
        <v>66</v>
      </c>
      <c r="B314" s="54">
        <f>905+450+5283.8</f>
        <v>6638.8</v>
      </c>
      <c r="C314" s="54">
        <f>905+450+4388</f>
        <v>5743</v>
      </c>
      <c r="D314" s="54">
        <f>880+450+1703.7</f>
        <v>3033.7</v>
      </c>
      <c r="E314" s="58">
        <f>D314/C314*100</f>
        <v>52.824307853038476</v>
      </c>
      <c r="F314" s="59">
        <f t="shared" si="32"/>
        <v>45.696511417726093</v>
      </c>
      <c r="G314" s="90" t="s">
        <v>202</v>
      </c>
    </row>
    <row r="315" spans="1:7" s="18" customFormat="1" ht="44.25" customHeight="1">
      <c r="A315" s="52" t="s">
        <v>74</v>
      </c>
      <c r="B315" s="53">
        <v>3269.9</v>
      </c>
      <c r="C315" s="54">
        <v>0</v>
      </c>
      <c r="D315" s="54">
        <v>0</v>
      </c>
      <c r="E315" s="55">
        <v>0</v>
      </c>
      <c r="F315" s="56">
        <v>0</v>
      </c>
      <c r="G315" s="57" t="s">
        <v>148</v>
      </c>
    </row>
    <row r="316" spans="1:7" s="10" customFormat="1" ht="49.5" customHeight="1">
      <c r="A316" s="275" t="s">
        <v>164</v>
      </c>
      <c r="B316" s="275"/>
      <c r="C316" s="275"/>
      <c r="D316" s="275"/>
      <c r="E316" s="275"/>
      <c r="F316" s="275"/>
      <c r="G316" s="275"/>
    </row>
    <row r="317" spans="1:7" s="10" customFormat="1" ht="11.25" customHeight="1">
      <c r="A317" s="75"/>
      <c r="B317" s="75"/>
      <c r="C317" s="75"/>
      <c r="D317" s="75"/>
      <c r="E317" s="76"/>
      <c r="F317" s="77"/>
      <c r="G317" s="78"/>
    </row>
    <row r="318" spans="1:7" ht="13.5" customHeight="1">
      <c r="A318" s="79" t="s">
        <v>173</v>
      </c>
      <c r="B318" s="79"/>
      <c r="C318" s="79"/>
      <c r="D318" s="80"/>
      <c r="E318" s="81"/>
      <c r="F318" s="82"/>
      <c r="G318" s="83"/>
    </row>
    <row r="319" spans="1:7">
      <c r="A319" s="84"/>
      <c r="B319" s="84"/>
      <c r="C319" s="84"/>
      <c r="D319" s="85"/>
      <c r="E319" s="81"/>
      <c r="F319" s="82"/>
      <c r="G319" s="83"/>
    </row>
    <row r="320" spans="1:7" s="38" customFormat="1" ht="15" customHeight="1">
      <c r="A320" s="274" t="s">
        <v>112</v>
      </c>
      <c r="B320" s="274"/>
      <c r="C320" s="274"/>
      <c r="D320" s="274"/>
      <c r="E320" s="86"/>
      <c r="F320" s="87"/>
      <c r="G320" s="87"/>
    </row>
    <row r="321" spans="1:7" s="38" customFormat="1" ht="12.6" customHeight="1">
      <c r="A321" s="39"/>
      <c r="B321" s="40"/>
      <c r="C321" s="40"/>
      <c r="D321" s="40"/>
      <c r="E321" s="37"/>
      <c r="F321" s="36"/>
      <c r="G321" s="36"/>
    </row>
    <row r="322" spans="1:7" s="38" customFormat="1" ht="13.15" customHeight="1">
      <c r="A322" s="41"/>
      <c r="B322" s="42"/>
      <c r="C322" s="42"/>
      <c r="D322" s="42"/>
      <c r="E322" s="37"/>
      <c r="F322" s="36"/>
      <c r="G322" s="36"/>
    </row>
    <row r="323" spans="1:7" ht="0.6" customHeight="1">
      <c r="A323" s="30"/>
      <c r="B323" s="9"/>
      <c r="C323" s="9"/>
    </row>
    <row r="325" spans="1:7">
      <c r="A325" s="32"/>
      <c r="B325" s="33"/>
      <c r="C325" s="33"/>
      <c r="D325" s="33"/>
    </row>
    <row r="326" spans="1:7">
      <c r="A326" s="32"/>
      <c r="B326" s="33"/>
      <c r="C326" s="33"/>
      <c r="D326" s="33"/>
    </row>
    <row r="327" spans="1:7">
      <c r="A327" s="32"/>
      <c r="B327" s="33"/>
      <c r="C327" s="33"/>
      <c r="D327" s="33"/>
    </row>
    <row r="328" spans="1:7">
      <c r="A328" s="32"/>
      <c r="B328" s="34"/>
      <c r="C328" s="34"/>
      <c r="D328" s="34"/>
    </row>
    <row r="329" spans="1:7">
      <c r="A329" s="32"/>
      <c r="B329" s="1"/>
      <c r="C329" s="1"/>
      <c r="D329" s="35"/>
    </row>
    <row r="330" spans="1:7">
      <c r="A330" s="32"/>
      <c r="B330" s="34"/>
      <c r="C330" s="34"/>
      <c r="D330" s="34"/>
    </row>
    <row r="331" spans="1:7">
      <c r="A331" s="32"/>
      <c r="B331" s="34"/>
      <c r="C331" s="34"/>
      <c r="D331" s="34"/>
    </row>
    <row r="332" spans="1:7">
      <c r="B332" s="34"/>
      <c r="C332" s="34"/>
      <c r="D332" s="34"/>
    </row>
    <row r="333" spans="1:7">
      <c r="A333" s="32"/>
      <c r="B333" s="34"/>
      <c r="C333" s="34"/>
      <c r="D333" s="34"/>
    </row>
    <row r="334" spans="1:7">
      <c r="B334" s="1"/>
      <c r="C334" s="1"/>
      <c r="D334" s="35"/>
    </row>
    <row r="335" spans="1:7">
      <c r="B335" s="34"/>
      <c r="C335" s="34"/>
      <c r="D335" s="34"/>
    </row>
    <row r="336" spans="1:7">
      <c r="B336" s="34"/>
      <c r="C336" s="34"/>
      <c r="D336" s="34"/>
    </row>
    <row r="337" spans="2:4">
      <c r="B337" s="33"/>
      <c r="C337" s="33"/>
      <c r="D337" s="33"/>
    </row>
    <row r="338" spans="2:4">
      <c r="B338" s="34"/>
      <c r="C338" s="34"/>
      <c r="D338" s="34"/>
    </row>
    <row r="339" spans="2:4">
      <c r="B339" s="34"/>
      <c r="C339" s="34"/>
      <c r="D339" s="34"/>
    </row>
    <row r="340" spans="2:4">
      <c r="B340" s="34"/>
      <c r="C340" s="34"/>
      <c r="D340" s="34"/>
    </row>
    <row r="341" spans="2:4">
      <c r="B341" s="34"/>
      <c r="C341" s="34"/>
      <c r="D341" s="34"/>
    </row>
    <row r="342" spans="2:4">
      <c r="B342" s="34"/>
      <c r="C342" s="34"/>
      <c r="D342" s="34"/>
    </row>
    <row r="343" spans="2:4">
      <c r="B343" s="33"/>
      <c r="C343" s="33"/>
      <c r="D343" s="33"/>
    </row>
    <row r="344" spans="2:4">
      <c r="B344" s="33"/>
      <c r="C344" s="33"/>
      <c r="D344" s="33"/>
    </row>
    <row r="345" spans="2:4">
      <c r="B345" s="34"/>
      <c r="C345" s="34"/>
      <c r="D345" s="34"/>
    </row>
    <row r="346" spans="2:4">
      <c r="B346" s="34"/>
      <c r="C346" s="34"/>
      <c r="D346" s="34"/>
    </row>
    <row r="347" spans="2:4">
      <c r="B347" s="34"/>
      <c r="C347" s="34"/>
      <c r="D347" s="34"/>
    </row>
    <row r="348" spans="2:4">
      <c r="B348" s="34"/>
      <c r="C348" s="34"/>
      <c r="D348" s="34"/>
    </row>
    <row r="349" spans="2:4">
      <c r="B349" s="34"/>
      <c r="C349" s="34"/>
      <c r="D349" s="34"/>
    </row>
    <row r="350" spans="2:4">
      <c r="B350" s="34"/>
      <c r="C350" s="34"/>
      <c r="D350" s="34"/>
    </row>
    <row r="351" spans="2:4">
      <c r="B351" s="34"/>
      <c r="C351" s="34"/>
      <c r="D351" s="34"/>
    </row>
    <row r="352" spans="2:4">
      <c r="B352" s="34"/>
      <c r="C352" s="34"/>
      <c r="D352" s="34"/>
    </row>
    <row r="353" spans="2:4">
      <c r="B353" s="34"/>
      <c r="C353" s="34"/>
      <c r="D353" s="34"/>
    </row>
    <row r="354" spans="2:4">
      <c r="B354" s="33"/>
      <c r="C354" s="33"/>
      <c r="D354" s="33"/>
    </row>
    <row r="355" spans="2:4">
      <c r="B355" s="34"/>
    </row>
  </sheetData>
  <mergeCells count="77">
    <mergeCell ref="A11:G11"/>
    <mergeCell ref="A100:G100"/>
    <mergeCell ref="A101:G101"/>
    <mergeCell ref="A102:G102"/>
    <mergeCell ref="A12:D12"/>
    <mergeCell ref="A69:G69"/>
    <mergeCell ref="A70:G70"/>
    <mergeCell ref="A71:G71"/>
    <mergeCell ref="A72:G72"/>
    <mergeCell ref="A88:G88"/>
    <mergeCell ref="A89:G89"/>
    <mergeCell ref="A34:F34"/>
    <mergeCell ref="A61:F61"/>
    <mergeCell ref="A128:G128"/>
    <mergeCell ref="A129:G129"/>
    <mergeCell ref="A156:G156"/>
    <mergeCell ref="A250:G250"/>
    <mergeCell ref="A90:G90"/>
    <mergeCell ref="A91:G91"/>
    <mergeCell ref="A193:G193"/>
    <mergeCell ref="A103:G103"/>
    <mergeCell ref="A113:G113"/>
    <mergeCell ref="A126:G126"/>
    <mergeCell ref="A127:G127"/>
    <mergeCell ref="A114:G114"/>
    <mergeCell ref="A115:G115"/>
    <mergeCell ref="A116:G116"/>
    <mergeCell ref="A181:G181"/>
    <mergeCell ref="A182:G182"/>
    <mergeCell ref="A194:G194"/>
    <mergeCell ref="A195:G195"/>
    <mergeCell ref="A268:G268"/>
    <mergeCell ref="A266:G266"/>
    <mergeCell ref="A307:G307"/>
    <mergeCell ref="A248:G248"/>
    <mergeCell ref="A249:G249"/>
    <mergeCell ref="A280:G280"/>
    <mergeCell ref="A251:G251"/>
    <mergeCell ref="A269:G269"/>
    <mergeCell ref="A277:G277"/>
    <mergeCell ref="A278:G278"/>
    <mergeCell ref="A267:G267"/>
    <mergeCell ref="A291:G291"/>
    <mergeCell ref="A292:G292"/>
    <mergeCell ref="A293:G293"/>
    <mergeCell ref="A320:D320"/>
    <mergeCell ref="A204:G204"/>
    <mergeCell ref="A205:G205"/>
    <mergeCell ref="A206:G206"/>
    <mergeCell ref="A207:G207"/>
    <mergeCell ref="A220:G220"/>
    <mergeCell ref="A221:G221"/>
    <mergeCell ref="A222:G222"/>
    <mergeCell ref="A223:G223"/>
    <mergeCell ref="A234:G234"/>
    <mergeCell ref="A235:G235"/>
    <mergeCell ref="A236:G236"/>
    <mergeCell ref="A237:G237"/>
    <mergeCell ref="A316:G316"/>
    <mergeCell ref="A294:G294"/>
    <mergeCell ref="A306:G306"/>
    <mergeCell ref="A183:G183"/>
    <mergeCell ref="A184:G184"/>
    <mergeCell ref="A146:G146"/>
    <mergeCell ref="A1:G1"/>
    <mergeCell ref="A279:G279"/>
    <mergeCell ref="A169:G169"/>
    <mergeCell ref="A192:G192"/>
    <mergeCell ref="A143:G143"/>
    <mergeCell ref="A144:G144"/>
    <mergeCell ref="A145:G145"/>
    <mergeCell ref="A167:G167"/>
    <mergeCell ref="A168:G168"/>
    <mergeCell ref="A157:G157"/>
    <mergeCell ref="A158:G158"/>
    <mergeCell ref="A159:G159"/>
    <mergeCell ref="A166:G166"/>
  </mergeCells>
  <pageMargins left="0.39370078740157483" right="0.39370078740157483" top="0.39370078740157483" bottom="0.39370078740157483" header="0.31496062992125984" footer="0.19685039370078741"/>
  <pageSetup paperSize="9" scale="76" firstPageNumber="389" fitToHeight="32"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пояснительная</vt:lpstr>
      <vt:lpstr>пояснительная!Область_печати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2024-11-08T10:11:10Z</dcterms:modified>
</cp:coreProperties>
</file>