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пояснительная" sheetId="4" r:id="rId1"/>
  </sheets>
  <definedNames>
    <definedName name="_xlnm.Print_Area" localSheetId="0">пояснительная!$A$1:$G$313</definedName>
  </definedNames>
  <calcPr calcId="125725" iterate="1"/>
</workbook>
</file>

<file path=xl/calcChain.xml><?xml version="1.0" encoding="utf-8"?>
<calcChain xmlns="http://schemas.openxmlformats.org/spreadsheetml/2006/main">
  <c r="E240" i="4"/>
  <c r="E173"/>
  <c r="D173"/>
  <c r="C173"/>
  <c r="C306" l="1"/>
  <c r="E56"/>
  <c r="F56"/>
  <c r="E58"/>
  <c r="F58"/>
  <c r="E59"/>
  <c r="F59"/>
  <c r="C57"/>
  <c r="E57" s="1"/>
  <c r="D57"/>
  <c r="F55"/>
  <c r="E55"/>
  <c r="F51"/>
  <c r="E51"/>
  <c r="E50"/>
  <c r="F52"/>
  <c r="E52"/>
  <c r="B42"/>
  <c r="B41"/>
  <c r="D306"/>
  <c r="D307"/>
  <c r="C307"/>
  <c r="B307"/>
  <c r="D296"/>
  <c r="C296"/>
  <c r="B296"/>
  <c r="E256"/>
  <c r="E253"/>
  <c r="E252"/>
  <c r="E242"/>
  <c r="E239"/>
  <c r="E227" l="1"/>
  <c r="E213"/>
  <c r="F213"/>
  <c r="E212"/>
  <c r="E211"/>
  <c r="E210"/>
  <c r="E199"/>
  <c r="F171" l="1"/>
  <c r="E171"/>
  <c r="E161" l="1"/>
  <c r="E138" l="1"/>
  <c r="E135"/>
  <c r="E122"/>
  <c r="E121"/>
  <c r="F85" l="1"/>
  <c r="E306" l="1"/>
  <c r="F306"/>
  <c r="C250" l="1"/>
  <c r="D250"/>
  <c r="B250"/>
  <c r="F258"/>
  <c r="C195" l="1"/>
  <c r="C196" s="1"/>
  <c r="D195"/>
  <c r="D196" s="1"/>
  <c r="B195"/>
  <c r="B196" s="1"/>
  <c r="C185" l="1"/>
  <c r="C184" s="1"/>
  <c r="C22" s="1"/>
  <c r="D185"/>
  <c r="D184" s="1"/>
  <c r="D22" s="1"/>
  <c r="B185"/>
  <c r="B184" s="1"/>
  <c r="B22" s="1"/>
  <c r="F187"/>
  <c r="F186"/>
  <c r="E186"/>
  <c r="C130"/>
  <c r="D130"/>
  <c r="B130"/>
  <c r="F138"/>
  <c r="E136"/>
  <c r="F136"/>
  <c r="E134"/>
  <c r="E110"/>
  <c r="F80"/>
  <c r="E22" l="1"/>
  <c r="F22"/>
  <c r="E185"/>
  <c r="F184"/>
  <c r="E184"/>
  <c r="F185"/>
  <c r="C75"/>
  <c r="D75"/>
  <c r="E80"/>
  <c r="C278"/>
  <c r="C279" s="1"/>
  <c r="D278"/>
  <c r="D279" s="1"/>
  <c r="B278"/>
  <c r="B279" s="1"/>
  <c r="B44"/>
  <c r="B67"/>
  <c r="B251"/>
  <c r="C237"/>
  <c r="C238" s="1"/>
  <c r="D237"/>
  <c r="D238" s="1"/>
  <c r="B237"/>
  <c r="B238" s="1"/>
  <c r="C207"/>
  <c r="D207"/>
  <c r="B207"/>
  <c r="E174"/>
  <c r="F172"/>
  <c r="B131"/>
  <c r="B75"/>
  <c r="B76" s="1"/>
  <c r="E237" l="1"/>
  <c r="F47"/>
  <c r="E47"/>
  <c r="F46"/>
  <c r="E46"/>
  <c r="F45"/>
  <c r="E45"/>
  <c r="C39"/>
  <c r="D39"/>
  <c r="D44"/>
  <c r="C44"/>
  <c r="B39"/>
  <c r="F42"/>
  <c r="C67"/>
  <c r="D67"/>
  <c r="B57"/>
  <c r="F57" s="1"/>
  <c r="C38" l="1"/>
  <c r="B38"/>
  <c r="E44"/>
  <c r="F44"/>
  <c r="D38"/>
  <c r="E293"/>
  <c r="E38" l="1"/>
  <c r="F38"/>
  <c r="C268"/>
  <c r="C267" s="1"/>
  <c r="D268"/>
  <c r="B268"/>
  <c r="B267" s="1"/>
  <c r="F268" l="1"/>
  <c r="F267" s="1"/>
  <c r="D267"/>
  <c r="E257" l="1"/>
  <c r="F212" l="1"/>
  <c r="C119" l="1"/>
  <c r="C118" s="1"/>
  <c r="D119"/>
  <c r="D118" s="1"/>
  <c r="B119"/>
  <c r="B118" s="1"/>
  <c r="E120"/>
  <c r="F120"/>
  <c r="F121"/>
  <c r="C105"/>
  <c r="D105"/>
  <c r="B105"/>
  <c r="E109"/>
  <c r="E96"/>
  <c r="F50" l="1"/>
  <c r="F211"/>
  <c r="E270"/>
  <c r="E268" s="1"/>
  <c r="E267" s="1"/>
  <c r="F242" l="1"/>
  <c r="E132"/>
  <c r="E133"/>
  <c r="C131"/>
  <c r="D131"/>
  <c r="E78" l="1"/>
  <c r="F78"/>
  <c r="D304" l="1"/>
  <c r="D303" s="1"/>
  <c r="D8" s="1"/>
  <c r="C304"/>
  <c r="C303" s="1"/>
  <c r="C8" s="1"/>
  <c r="E8" l="1"/>
  <c r="B304"/>
  <c r="B303" s="1"/>
  <c r="B8" s="1"/>
  <c r="F8" s="1"/>
  <c r="E281"/>
  <c r="F281"/>
  <c r="C66" l="1"/>
  <c r="C64" s="1"/>
  <c r="B66"/>
  <c r="B64" s="1"/>
  <c r="D66" l="1"/>
  <c r="D64" s="1"/>
  <c r="F67"/>
  <c r="D54"/>
  <c r="D49"/>
  <c r="C54"/>
  <c r="C53" s="1"/>
  <c r="C49"/>
  <c r="C48" s="1"/>
  <c r="B54"/>
  <c r="B53" s="1"/>
  <c r="E77"/>
  <c r="F77"/>
  <c r="E79"/>
  <c r="F79"/>
  <c r="E81"/>
  <c r="F81"/>
  <c r="E83"/>
  <c r="F83"/>
  <c r="E84"/>
  <c r="F84"/>
  <c r="E85"/>
  <c r="E86"/>
  <c r="F86"/>
  <c r="D94"/>
  <c r="D95" s="1"/>
  <c r="F96"/>
  <c r="E97"/>
  <c r="E94" s="1"/>
  <c r="F97"/>
  <c r="F94" s="1"/>
  <c r="F107"/>
  <c r="F109"/>
  <c r="F110"/>
  <c r="D17"/>
  <c r="F122"/>
  <c r="D18"/>
  <c r="E131"/>
  <c r="F131"/>
  <c r="F132"/>
  <c r="F133"/>
  <c r="F134"/>
  <c r="F135"/>
  <c r="F137"/>
  <c r="D146"/>
  <c r="D147" s="1"/>
  <c r="F148"/>
  <c r="E149"/>
  <c r="F149"/>
  <c r="E150"/>
  <c r="F150"/>
  <c r="D159"/>
  <c r="D160"/>
  <c r="F161"/>
  <c r="D169"/>
  <c r="D170" s="1"/>
  <c r="E172"/>
  <c r="F174"/>
  <c r="E175"/>
  <c r="F175"/>
  <c r="E197"/>
  <c r="F197"/>
  <c r="E198"/>
  <c r="F198"/>
  <c r="F199"/>
  <c r="E209"/>
  <c r="F210"/>
  <c r="E214"/>
  <c r="F214"/>
  <c r="D222"/>
  <c r="D26" s="1"/>
  <c r="D223"/>
  <c r="E224"/>
  <c r="F224"/>
  <c r="E225"/>
  <c r="F225"/>
  <c r="F227"/>
  <c r="E228"/>
  <c r="F228"/>
  <c r="E229"/>
  <c r="F229"/>
  <c r="F239"/>
  <c r="F240"/>
  <c r="E241"/>
  <c r="F241"/>
  <c r="F252"/>
  <c r="F253"/>
  <c r="E254"/>
  <c r="F254"/>
  <c r="E255"/>
  <c r="F255"/>
  <c r="F256"/>
  <c r="F257"/>
  <c r="F270"/>
  <c r="F279"/>
  <c r="E282"/>
  <c r="F282"/>
  <c r="E283"/>
  <c r="F283"/>
  <c r="D291"/>
  <c r="E295"/>
  <c r="F295"/>
  <c r="F293"/>
  <c r="C223"/>
  <c r="B223"/>
  <c r="F209"/>
  <c r="E49" l="1"/>
  <c r="D53"/>
  <c r="E54"/>
  <c r="F54"/>
  <c r="C37"/>
  <c r="D20"/>
  <c r="D48"/>
  <c r="D28"/>
  <c r="D251"/>
  <c r="D16"/>
  <c r="D15"/>
  <c r="D14"/>
  <c r="D31"/>
  <c r="D292"/>
  <c r="B49"/>
  <c r="B48" s="1"/>
  <c r="B37" s="1"/>
  <c r="F66"/>
  <c r="E223"/>
  <c r="F296"/>
  <c r="D29"/>
  <c r="D27"/>
  <c r="E296"/>
  <c r="D21"/>
  <c r="F305"/>
  <c r="D30"/>
  <c r="D24"/>
  <c r="D19"/>
  <c r="F238"/>
  <c r="F223"/>
  <c r="D37" l="1"/>
  <c r="E48"/>
  <c r="F53"/>
  <c r="E53"/>
  <c r="E37"/>
  <c r="F49"/>
  <c r="F48"/>
  <c r="F64"/>
  <c r="F37" l="1"/>
  <c r="E305" l="1"/>
  <c r="E307"/>
  <c r="F307"/>
  <c r="C169"/>
  <c r="B169"/>
  <c r="F173"/>
  <c r="C159"/>
  <c r="E159" s="1"/>
  <c r="B159"/>
  <c r="F159" s="1"/>
  <c r="C160"/>
  <c r="E160" s="1"/>
  <c r="B160"/>
  <c r="F160" s="1"/>
  <c r="F169" l="1"/>
  <c r="B170"/>
  <c r="F170" s="1"/>
  <c r="E169"/>
  <c r="C170"/>
  <c r="E170" s="1"/>
  <c r="F304"/>
  <c r="E303"/>
  <c r="E304"/>
  <c r="F303"/>
  <c r="F118" l="1"/>
  <c r="E118"/>
  <c r="E75" l="1"/>
  <c r="E76"/>
  <c r="F75"/>
  <c r="F76"/>
  <c r="F278"/>
  <c r="E278"/>
  <c r="C291" l="1"/>
  <c r="C292" s="1"/>
  <c r="E292" s="1"/>
  <c r="B291"/>
  <c r="B292" s="1"/>
  <c r="F292" s="1"/>
  <c r="E280"/>
  <c r="F280"/>
  <c r="E279"/>
  <c r="B30"/>
  <c r="F30" s="1"/>
  <c r="F251"/>
  <c r="C222"/>
  <c r="B222"/>
  <c r="E196"/>
  <c r="B21"/>
  <c r="F21" s="1"/>
  <c r="C20"/>
  <c r="C146"/>
  <c r="B146"/>
  <c r="E119"/>
  <c r="F119"/>
  <c r="C17"/>
  <c r="E17" s="1"/>
  <c r="B17"/>
  <c r="F17" s="1"/>
  <c r="C94"/>
  <c r="C95" s="1"/>
  <c r="B94"/>
  <c r="B95" s="1"/>
  <c r="E250" l="1"/>
  <c r="C251"/>
  <c r="E251" s="1"/>
  <c r="F195"/>
  <c r="F196"/>
  <c r="F146"/>
  <c r="B147"/>
  <c r="F147" s="1"/>
  <c r="E146"/>
  <c r="C147"/>
  <c r="E147" s="1"/>
  <c r="C15"/>
  <c r="E15" s="1"/>
  <c r="E95"/>
  <c r="B15"/>
  <c r="F15" s="1"/>
  <c r="F95"/>
  <c r="C31"/>
  <c r="E31" s="1"/>
  <c r="E291"/>
  <c r="C26"/>
  <c r="E26" s="1"/>
  <c r="E222"/>
  <c r="B27"/>
  <c r="F27" s="1"/>
  <c r="F237"/>
  <c r="B29"/>
  <c r="F29" s="1"/>
  <c r="C24"/>
  <c r="E195"/>
  <c r="C18"/>
  <c r="E18" s="1"/>
  <c r="E130"/>
  <c r="E238"/>
  <c r="B18"/>
  <c r="F18" s="1"/>
  <c r="F130"/>
  <c r="B26"/>
  <c r="F26" s="1"/>
  <c r="F222"/>
  <c r="B28"/>
  <c r="F28" s="1"/>
  <c r="F250"/>
  <c r="B31"/>
  <c r="F31" s="1"/>
  <c r="F291"/>
  <c r="C30"/>
  <c r="E30" s="1"/>
  <c r="B14"/>
  <c r="C29"/>
  <c r="E29" s="1"/>
  <c r="C28"/>
  <c r="E28" s="1"/>
  <c r="E106"/>
  <c r="C27"/>
  <c r="E27" s="1"/>
  <c r="C14"/>
  <c r="F106"/>
  <c r="C21"/>
  <c r="E21" s="1"/>
  <c r="B24"/>
  <c r="F24" s="1"/>
  <c r="B20"/>
  <c r="F20" s="1"/>
  <c r="B19"/>
  <c r="F19" s="1"/>
  <c r="C19"/>
  <c r="E19" s="1"/>
  <c r="E24" l="1"/>
  <c r="F14"/>
  <c r="C16"/>
  <c r="E16" s="1"/>
  <c r="E105"/>
  <c r="B16"/>
  <c r="F16" s="1"/>
  <c r="F105"/>
  <c r="E14"/>
  <c r="B25"/>
  <c r="B208"/>
  <c r="B32" l="1"/>
  <c r="B6" s="1"/>
  <c r="B5" s="1"/>
  <c r="B9" s="1"/>
  <c r="B7" l="1"/>
  <c r="C25"/>
  <c r="D25"/>
  <c r="E207"/>
  <c r="F207"/>
  <c r="C208"/>
  <c r="D208"/>
  <c r="D32" l="1"/>
  <c r="D6" s="1"/>
  <c r="C32"/>
  <c r="C6" s="1"/>
  <c r="F208"/>
  <c r="E208"/>
  <c r="E25"/>
  <c r="F25"/>
  <c r="F32" l="1"/>
  <c r="E32"/>
  <c r="D5"/>
  <c r="D9" s="1"/>
  <c r="F6"/>
  <c r="E6"/>
  <c r="C5"/>
  <c r="C9" s="1"/>
  <c r="F5" l="1"/>
  <c r="D7"/>
  <c r="C7"/>
  <c r="E5"/>
</calcChain>
</file>

<file path=xl/sharedStrings.xml><?xml version="1.0" encoding="utf-8"?>
<sst xmlns="http://schemas.openxmlformats.org/spreadsheetml/2006/main" count="459" uniqueCount="199">
  <si>
    <t xml:space="preserve">Подпрограмма II «Развитие современной инфраструктуры»      </t>
  </si>
  <si>
    <t>бюджет городского округа</t>
  </si>
  <si>
    <t>бюджет автономного округа</t>
  </si>
  <si>
    <t>федеральный бюджет</t>
  </si>
  <si>
    <t xml:space="preserve">Подпрограмма III «Общее и дополнительное образование» </t>
  </si>
  <si>
    <t xml:space="preserve">Подпрограмма V «Здоровьесбережение и здоровьесозидание» </t>
  </si>
  <si>
    <t>Всего по муниципальной программе:</t>
  </si>
  <si>
    <t xml:space="preserve">          Цель муниципальной программы - обеспечение доступности качественного образования, соответствующего требованиям инновационного развития экономики и современным потребностям общества, а также всестороннего развития и самореализации подростков и молодежи.</t>
  </si>
  <si>
    <t>Подпрограмма I «Развитие физической культуры и спорта в городе Урай»</t>
  </si>
  <si>
    <t xml:space="preserve">          Муниципальная программа утверждена постановлением администрации города Урай 25.09.2018 №2466. </t>
  </si>
  <si>
    <t xml:space="preserve">          Цель муниципальной программы - создание условий, способствующих улучшению жилищных условий и качества жилищного обеспечения жителей, проживающих на территории муниципального образования город Урай.
    </t>
  </si>
  <si>
    <t xml:space="preserve">          Ответственный исполнитель муниципальной программы – управление по учету и распределению муниципального жилого фонда администрации города Урай.</t>
  </si>
  <si>
    <t xml:space="preserve">          Ответственный исполнитель муниципальной программы – управление по культуре и социальным вопросам администрации города Урай.</t>
  </si>
  <si>
    <t xml:space="preserve">          Муниципальная программа утверждена постановлением администрации города Урай от 25.09.2018 №2470. </t>
  </si>
  <si>
    <t xml:space="preserve">          Муниципальная программа утверждена постановлением администрации города Урай от 26.09.2017 №2760.  </t>
  </si>
  <si>
    <t>Подпрограмма I «Профилактика правонарушений»</t>
  </si>
  <si>
    <t>Непрограммная деятельность:</t>
  </si>
  <si>
    <t>1400000000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на 2019-2030 годы</t>
  </si>
  <si>
    <t xml:space="preserve">          Муниципальная программа утверждена постановлением администрации города Урай от 25.09.2018 №2467.  </t>
  </si>
  <si>
    <t>Подпрограмма I «Обеспечение защиты населения и территории муниципального образования город Урай от чрезвычайных ситуаций»</t>
  </si>
  <si>
    <t>Подпрограмма II «Укрепление пожарной безопасности в городе Урай»</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</si>
  <si>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</si>
  <si>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Основное мероприятие «Санитарная очистка и ликвидация несанкционированных свалок на территории города Урай»</t>
  </si>
  <si>
    <t>Подпрограмма III «Развитие сельскохозяйственных товаропроизводителей»</t>
  </si>
  <si>
    <t xml:space="preserve">          Муниципальная программа утверждена постановлением администрации города Урай от 25.09.2018 №2469.</t>
  </si>
  <si>
    <t xml:space="preserve">          Ответственный исполнитель муниципальной программы - управление по информационным технологиям и связи администрации города Урай.</t>
  </si>
  <si>
    <t xml:space="preserve">          Ответственный исполнитель муниципальной программы – отдел дорожного хозяйства и транспорта администрации города Урай.</t>
  </si>
  <si>
    <t>Подпрограмма I «Дорожное хозяйство»</t>
  </si>
  <si>
    <t>Подпрограмма II «Транспорт»</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</si>
  <si>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</si>
  <si>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 xml:space="preserve">          Муниципальная программа утверждена постановлением администрации города Урай от 26.09.2017 №2757.  
</t>
  </si>
  <si>
    <t xml:space="preserve">          Цели муниципальной программы - совершенствование муниципального управления,  повышение его эффективности; совершенствование организации муниципальной службы,  повышение ее эффективности; повышение эффективности исполнения должностными лицами органов местного самоуправления города Урай своих должностных обязанностей по реализации прав и законных интересов жителей в муниципальном образовании городской округ город Урай.
    </t>
  </si>
  <si>
    <t>Подпрограмма I «Создание условий для совершенствования системы муниципального управления»</t>
  </si>
  <si>
    <t>Подпрограмма III «Развитие муниципальной службы и резерва управленческих кадров»</t>
  </si>
  <si>
    <t xml:space="preserve">          Муниципальная программа утверждена постановлением администрации города Урай от 26.09.2017 №2758.  
</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</si>
  <si>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</si>
  <si>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 xml:space="preserve">          Цели муниципальной программы - создание условий для устойчивого развития территорий города, рационального использования природных ресурсов на основе документов градорегулирования, способствующих дальнейшему развитию жилищной, инженерной, транспортной и социальной инфраструктур города, с учетом интересов граждан, организаций и предпринимателей по созданию благоприятных условий жизнедеятельности; вовлечение в оборот земель, находящихся в  муниципальной собственности; мониторинг и обновление электронной базы градостроительных данных,  обеспечение информационного и электронного взаимодействия; создание условий на территории города Урай для увеличения объемов индивидуального жилищного строительства.
    </t>
  </si>
  <si>
    <t>(тыс.рублей)</t>
  </si>
  <si>
    <t xml:space="preserve">3500000000 Муниципальная программа «Развитие жилищно-коммунального комплекса и повышение энергетической эффективности в городе Урай» на 2019 - 2030 годы
                                 </t>
  </si>
  <si>
    <t xml:space="preserve">          Муниципальная программа утверждена постановлением администрации города Урай от 25.09.2018 №2468.  
</t>
  </si>
  <si>
    <t xml:space="preserve">          Цели муниципальной программы - формирование благоприятных и комфортных условий для проживания населения на территории города Урай, повышение надежности и качества предоставления жилищно-коммунальных услуг; повышение энергосбережения и энергетической эффективности.
    </t>
  </si>
  <si>
    <t>Итого:</t>
  </si>
  <si>
    <t>0200000000   Муниципальная программа «Развитие образования и молодежной политики в городе Урай» на 2019-2030 годы</t>
  </si>
  <si>
    <t xml:space="preserve">          Муниципальная программа утверждена постановлением администрации города Урай от 27.09.2018 №2502.</t>
  </si>
  <si>
    <t xml:space="preserve">Подпрограмма I «Дошкольное образование»      </t>
  </si>
  <si>
    <t xml:space="preserve">Подпрограмма IV «Развитие муниципальной методической службы»        </t>
  </si>
  <si>
    <t xml:space="preserve">Подпрограмма VI «Молодежная политика»  </t>
  </si>
  <si>
    <t xml:space="preserve">Подпрограмма VII «Каникулярный отдых»  </t>
  </si>
  <si>
    <t>Показатели</t>
  </si>
  <si>
    <t>Расходы бюджета городского округа - всего</t>
  </si>
  <si>
    <t>Расходы на реализацию муниципальных программ</t>
  </si>
  <si>
    <t>удельный вес в расходах, %</t>
  </si>
  <si>
    <t>Расходы на непрограммную деятельность</t>
  </si>
  <si>
    <t>5. Муниципальная программа «Улучшение жилищных условий жителей, проживающих на территории муниципального образования город Урай» на 2019-2030 годы</t>
  </si>
  <si>
    <t>в том числе Дорожный фонд</t>
  </si>
  <si>
    <t xml:space="preserve">          Цель муниципальной программы - повышение качества и комфорта городской среды на территории муниципального образования город Урай.</t>
  </si>
  <si>
    <t xml:space="preserve">8000000000 Непрограммные направления деятельности                                 </t>
  </si>
  <si>
    <t>% исполнения к плановым назначениям отчетного периода</t>
  </si>
  <si>
    <t>% исполнения к годовым плановым назначениям</t>
  </si>
  <si>
    <t>Основное мероприятие «Выплата возмещений за жилые помещения в рамках соглашений, заключенных с собственниками изымаемых жилых помещений»</t>
  </si>
  <si>
    <t xml:space="preserve">Основное мероприятие «Формирование муниципальной телекоммуникационной инфраструктуры и развитие сервисов на ее основе» </t>
  </si>
  <si>
    <t>Основное мероприятие «Информирование населения через средства массовой информации»</t>
  </si>
  <si>
    <t>Основное мероприятие «Обеспечение деятельности муниципального бюджетного учреждения газета «Знамя»</t>
  </si>
  <si>
    <t>Основное мероприятие «Благоустройство территорий муниципального образования»</t>
  </si>
  <si>
    <t xml:space="preserve">Основное мероприятие «Мероприятия по подготовке документов градорегулирования» </t>
  </si>
  <si>
    <t xml:space="preserve">Основное мероприятие «Обеспечение реализации МКУ «УГЗиП г.Урай» функций и полномочий администрации города Урай в сфере градостроительства» </t>
  </si>
  <si>
    <t>Основное мероприятие «Обеспечение реализации МКУ «УКС г.Урай» функций и полномочий администрации города Урай в сфере капитального строительства»</t>
  </si>
  <si>
    <t xml:space="preserve">Основное мероприятие «Работы и мероприятия по землеустройству, подготовке и предоставлению земельных участков» </t>
  </si>
  <si>
    <t>2. Муниципальная программа «Развитие физической культуры, спорта и туризма в городе Урай» на 2019-2030 годы</t>
  </si>
  <si>
    <t xml:space="preserve"> </t>
  </si>
  <si>
    <t xml:space="preserve">Подпрограмма II «Поддержка творческих и социокультурных гражданских инициатив, способствующих самореализации населения. Вовлечение граждан в культурную деятельность», в том числе: </t>
  </si>
  <si>
    <t>Подпрограмма III "Формирование законопослушного поведения участников дорожного движения"</t>
  </si>
  <si>
    <t>Прочие мероприятия органов местного самоуправления, муниципальных учреждений</t>
  </si>
  <si>
    <t>Подпрограмма I «Развитие малого и среднего предпринимательства», в том числе:</t>
  </si>
  <si>
    <t>Региональный проект «Формирование комфортной городской среды»</t>
  </si>
  <si>
    <t>Всего на реализацию национальных (региональных) проектов</t>
  </si>
  <si>
    <t>1. Муниципальная программа «Развитие образования и молодежной политики в городе Урай» на 2019-2030 годы</t>
  </si>
  <si>
    <t>6.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на 2019-2030 годы</t>
  </si>
  <si>
    <t xml:space="preserve">7. Муниципальная программа «Охрана окружающей среды в границах города Урай» </t>
  </si>
  <si>
    <t xml:space="preserve">8. Муниципальная программа «Развитие транспортной системы города Урай» </t>
  </si>
  <si>
    <t>Резервный фонд администрации города Урай</t>
  </si>
  <si>
    <t>Реализация мероприятий через инициативные проекты</t>
  </si>
  <si>
    <t>0800000000 Муниципальная программа «Улучшение жилищных условий жителей, проживающих на территории муниципального образования город Урай» на 2019-2030 годы</t>
  </si>
  <si>
    <t>Основное мероприятие «Приобретение жилых помещений у застройщиков и у лиц, не являющихся застройщиками, в многоквартирных домах, введенных в эксплуатацию не ранее 5 лет, предшествующих текущему году, а также в жилых домах, указанных в пункте 2 части 2 статьи 49 Градостроительного кодекса Российской Федерации, в строящихся многоквартирных домах или в многоквартирных домах, в которых жилые помещения будут созданы в будущем»</t>
  </si>
  <si>
    <t>Основное мероприятие «Улучшение жилищных условий ветеранов Великой Отечественной войны и вставших на учет в качестве нуждающихся в жилых помещениях до 01.01.2005 ветеранов боевых действий, инвалидов и семей, имеющих детей-инвалидов»</t>
  </si>
  <si>
    <t xml:space="preserve">1500000000 Муниципальная программа «Охрана окружающей среды в границах города Урай» </t>
  </si>
  <si>
    <t xml:space="preserve">1800000000 Муниципальная программа «Развитие транспортной системы города Урай» </t>
  </si>
  <si>
    <t xml:space="preserve">2200000000 Муниципальная программа «Профилактика правонарушений на территории города Урай» на 2018-2030 годы </t>
  </si>
  <si>
    <t>2300000000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t>
  </si>
  <si>
    <t>2400000000 Муниципальная программа «Информационное общество – Урай» на 2019-2030 годы</t>
  </si>
  <si>
    <t>Основное мероприятие «Обеспечение информационной безопасности в администрации города Урай, органах администрации города Урай, муниципальных казенных, бюджетных и автономных учреждениях города Урай»</t>
  </si>
  <si>
    <t xml:space="preserve">2600000000 Муниципальная программа «Обеспечение градостроительной деятельности на территории города Урай» на  2018-2030 годы                                   </t>
  </si>
  <si>
    <t>Основное мероприятие «Строительство систем инженерной инфраструктуры в целях обеспечения инженерной подготовки земельных участков для жилищного строительства»</t>
  </si>
  <si>
    <t xml:space="preserve">2800000000 Муниципальная программа «Управление муниципальными финансами в городе Урай» </t>
  </si>
  <si>
    <t xml:space="preserve">          Муниципальная программа утверждена постановлением администрации города Урай от  от  30.09.2020 №2366.   </t>
  </si>
  <si>
    <t xml:space="preserve">          Муниципальная программа утверждена постановлением администрации города Урай от от  29.09.2020 №2341.  
</t>
  </si>
  <si>
    <t xml:space="preserve">          Муниципальная программа утверждена постановлением администрации города Урай от 30.09.2020 №2358.  </t>
  </si>
  <si>
    <t xml:space="preserve">Основное мероприятие «Соблюдение норм Бюджетного кодекса Российской Федерации (статьи 111, 184.1)» </t>
  </si>
  <si>
    <t xml:space="preserve">Основное мероприятие «Обеспечение деятельности Комитета по финансам администрации города Урай» </t>
  </si>
  <si>
    <t xml:space="preserve">2900000000 Муниципальная программа «Совершенствование и развитие муниципального управления в городе Урай» на 2018-2030 годы» </t>
  </si>
  <si>
    <t>Региональный проект «Создание условий для легкого старта и комфортного ведения бизнеса»</t>
  </si>
  <si>
    <t>Всего на проведение мероприятий через инициативные проекты, в том числе:</t>
  </si>
  <si>
    <t xml:space="preserve">Примечание (причины неисполнения от плановых назначений отчетного периода) </t>
  </si>
  <si>
    <t xml:space="preserve">0400000000   Муниципальная программа «Культура города Урай» </t>
  </si>
  <si>
    <t xml:space="preserve">          Муниципальная программа утверждена постановлением администрации города Урай от 27.09.2021 №2351. </t>
  </si>
  <si>
    <t>Подпрограмма I «Усовершенствование организационных, экономических механизмов развития учреждений культуры и организаций дополнительного образования в области искусств»</t>
  </si>
  <si>
    <t xml:space="preserve">3. Муниципальная программа «Культура города Урай» </t>
  </si>
  <si>
    <t xml:space="preserve">0700000000 Муниципальная программа «Развитие гражданского общества на территории города Урай» </t>
  </si>
  <si>
    <t xml:space="preserve">          Муниципальная программа утверждена постановлением администрации города Урай от 29.09.2021 года №2359. </t>
  </si>
  <si>
    <t>Основное мероприятие «Развитие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t>
  </si>
  <si>
    <t>Основное мероприятие «Предоставление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t>
  </si>
  <si>
    <t xml:space="preserve">          Ответственный исполнитель муниципальной программы – управление по развитию местного самоуправления администрации города Урай.</t>
  </si>
  <si>
    <t xml:space="preserve">          Цель муниципальной программы - создание условий для развития гражданского общества и реализации гражданских инициатив.
    </t>
  </si>
  <si>
    <t>Подпрограмма III «Участие в профилактике терроризма, а также минимизации и (или) ликвидации последствий проявлений терроризма»</t>
  </si>
  <si>
    <t>Региональный проект «Акселерация субъектов малого и среднего предпринимательства»</t>
  </si>
  <si>
    <t>Подпрограмма II «Развитие потребительского рынка»</t>
  </si>
  <si>
    <t>Основное мероприятие «Развитие информационных систем, инфраструктуры информационного общества и цифровой экономики на территории  муниципального образования город Урай»</t>
  </si>
  <si>
    <t xml:space="preserve">          Муниципальная программа утверждена постановлением администрации города Урай от от 30.09.2020 №2367.  
</t>
  </si>
  <si>
    <t xml:space="preserve">          Ответственный исполнитель муниципальной программы – Комитет по финансам администрации города Урай.</t>
  </si>
  <si>
    <t xml:space="preserve">          Цель муниципальной программы - повышение качества управления муниципальными финансами муниципального образования.
    </t>
  </si>
  <si>
    <t>Исполнители: Зорина Л.В., Фатеева Н.Ю.</t>
  </si>
  <si>
    <t xml:space="preserve">4. Муниципальная программа «Развитие гражданского общества на территории города Урай» </t>
  </si>
  <si>
    <t>Подпрограмма I «Создание условий для обеспечения содержания объектов жилищно-коммунального комплекса города Урай», в том числе:</t>
  </si>
  <si>
    <t>Подпрограмма I «Создание условий для обеспечения содержания объектов жилищно-коммунального комплекса города Урай» (проведение конкурсов)</t>
  </si>
  <si>
    <t xml:space="preserve">в том числе в разрезе муниципальных программ: </t>
  </si>
  <si>
    <t>1.Национальный проект «Образование»</t>
  </si>
  <si>
    <t>2. Национальный проект «Жилье и городская среда»</t>
  </si>
  <si>
    <t>3. Национальный проект «Малое и среднее предпринимательство и поддержка индивидуальной предпринимательской инициативы»</t>
  </si>
  <si>
    <t xml:space="preserve">2500000000 Муниципальная программа «Формирование комфортной городской среды города Урай» </t>
  </si>
  <si>
    <t xml:space="preserve">          Муниципальная программа утверждена постановлением администрации города Урай от 27.09.2017 №2377</t>
  </si>
  <si>
    <t>Уточненный план на 2024 год</t>
  </si>
  <si>
    <t>0300000000 Муниципальная программа «Развитие физической культуры, спорта и туризма в городе Урай и укрепление здоровья граждан города Урай» на 2019-2030 годы</t>
  </si>
  <si>
    <t>Основное мероприятие «Оказание финансовой поддержки социально ориентированным некоммерческим организациям посредством предоставления субсидий (грантов в форме субсидий)</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</si>
  <si>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мероприятие «Предоставление молодым семьям социальных выплат в виде субсидий»</t>
  </si>
  <si>
    <t>Основное мероприятие «Предоставление субсидии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</si>
  <si>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2100000000 Муниципальная программа «Укрепление межнационального и межконфессионального согласия, профилактика экстремизма на территории города Урай»</t>
  </si>
  <si>
    <t xml:space="preserve">          Муниципальная программа утверждена постановлением администрации города Урай от 26.09.2023 №2047.  </t>
  </si>
  <si>
    <t xml:space="preserve">          Ответственный исполнитель муниципальной программы – управление внутренней политики администрации города Урай.</t>
  </si>
  <si>
    <t xml:space="preserve">          Цели муниципальной программы - укрепление единства народов Российской Федерации, проживающих на территории города Урай, профилактика экстремизма на территории города Урай.
    </t>
  </si>
  <si>
    <t>Подпрограмма I «Укрепление межнационального и межконфессионального согласия, поддержка и развитие языков и культуры народов Российской Федерации, проживающих на территории города Урай, обеспечение социальной и культурной адаптации мигрантов, профилактика межнациональных (межэтнических), межконфессиональных конфликтов»</t>
  </si>
  <si>
    <t>Подпрограмма II «Участие в профилактике экстремизма, а также минимизации и (или) ликвидации последствий проявлений экстремизма»</t>
  </si>
  <si>
    <t xml:space="preserve">          Ответственный исполнитель муниципальной программы – Отдел гражданской защиты населения и общественной безопаности администрации города Урай.</t>
  </si>
  <si>
    <t xml:space="preserve">          Цели муниципальной программы - снижение уровня преступности, совершенствование системы профилактики немедицинского потребления наркотиков, профилактика терроризма на территории города Урай, профилактика экстремизма на территории города Урай, укрепление единства народов Российской Федерации, проживающих на территории города Урай.
    </t>
  </si>
  <si>
    <t xml:space="preserve">          Ответственный исполнитель муниципальной программы – Управление экономического развития администрации города Урай. </t>
  </si>
  <si>
    <t xml:space="preserve">          Цели муниципальной программы - создание условий для устойчивого развития малого и среднего предпринимательства на территории города Урай, создание условий для развития потребительского рынка, расширения предложений товаров и услуг на территории города Урай, создание условий для устойчивого развития агропромышленного комплекса и повышение конкурентоспособности сельскохозяйственной продукции, произведенной на территории города Урай.
    </t>
  </si>
  <si>
    <t xml:space="preserve">          Ответственный исполнитель муниципальной программы – управление образования администрации города Урай.</t>
  </si>
  <si>
    <t xml:space="preserve">          Ответственный исполнитель муниципальной программы – управление по физической культуре, спорту и туризму администрации города Урай, управление по культуре и социальным вопросам администрации города Урай
</t>
  </si>
  <si>
    <t xml:space="preserve">          Цели муниципальной программы - создание условий для обеспечения жителей возможностью систематически заниматься физической культурой и спортом, массовым спортом, в том числе повышения уровня обеспеченности населения объектами спорта, а также создание условий для развития детско-юношеского спорта, системы отбора и подготовки спортивного резерва, создание условий для развития внутреннего и въездного туризма на территории города Урай, создание условий для укрепления качества и продолжительности жизни граждан города Урай.
    </t>
  </si>
  <si>
    <t xml:space="preserve">          Цель муниципальной программы - укрепление единого культурного пространства, создание комфортных условий и равных возможностей доступа населения к культурным ценностям, цифровым ресурсам,  самореализации и раскрытия таланта каждого жителя города Урай.
    </t>
  </si>
  <si>
    <t xml:space="preserve">          Ответственный исполнитель муниципальной программы – Отдел гражданской защиты населения и общественной безопасности администрации города Урай. </t>
  </si>
  <si>
    <t xml:space="preserve">          Цель муниципальной программы -повышение безопасности населения и территории города Урай в особый период и в случаях чрезвычайных ситуаций, повышение уровня пожарной безопасности на территории города Урай. 
</t>
  </si>
  <si>
    <t xml:space="preserve">          Цели муниципальной программы - повышение уровня благоприятной окружающей среды для  жителей города Урай.</t>
  </si>
  <si>
    <t xml:space="preserve">          Цели муниципальной программы - формирование информационного пространства на основе использования информационных и телекоммуникационных технологий для повышения качества жизни граждан, улучшения условий деятельности организаций города Урай и обеспечения условий для реализации эффективной системы управления в органах местного самоуправления города.
    </t>
  </si>
  <si>
    <t>Региональный проект "Национальная система пространственных данных"</t>
  </si>
  <si>
    <t xml:space="preserve">          Ответственные исполнители муниципальной программы – сводно-аналитический отдел администрации города Урай. </t>
  </si>
  <si>
    <t xml:space="preserve">          Ответственный исполнитель муниципальной программы – Муниципальное казенное учреждение «Управление жилищно-коммунального хозяйства администрации города Урай». </t>
  </si>
  <si>
    <t xml:space="preserve">          В составе непрограммных направлений деятельности бюджета городского округа на 2024 год предусмотрены средства на обеспечение деятельности Думы города Урай и Контрольно-счетной палаты города Урай:</t>
  </si>
  <si>
    <t>Дума города Урай</t>
  </si>
  <si>
    <t>Контрольно-счетная палата города Урай</t>
  </si>
  <si>
    <t>Средства предусмотрены на финансовое обеспечение непредвиденных расходов, необходимость в которых может возникнуть в процессе исполнения бюджета города в 2024 году.</t>
  </si>
  <si>
    <t>Неисполение плановых назначений отчетного периода связано  с оплатой услуг по фактически произведенным затратам; наличием вакансий, длительными больничными листами, длительностью проведения конкурсных процедур.</t>
  </si>
  <si>
    <t xml:space="preserve">Выполнение работ по содержанию автомобильных дорог жилой зоны, объектов благоустройства, оказание услуг ТО сетей уличного освещения закрыто по факту. По мероприятию "Обеспечение деятельности МКУ «УЖКХ г. Урай» оплата услуг произведена по фактическим затратам (наличие больничных листов). </t>
  </si>
  <si>
    <t>Произведена оплата по факту оказания услуг за продуктовые наборы для граждан, призванных на военную службу, услуг по вскрытию, дезинфекции и утилизации цинкового гроба (мобилизационные мероприятия)</t>
  </si>
  <si>
    <t>Расходы бюджета городского округа на проведение мероприятий, реализация которых осуществляется в 2024 году через инициативные проекты</t>
  </si>
  <si>
    <t>Региональный проект «Современная школа» (продолжение строительства объекта "Средняя школа в мкр.1А на 900 мест")</t>
  </si>
  <si>
    <t>Региональный проект «Патриотическое воспитание граждан Российской Федерации»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</si>
  <si>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Региональный проект «Формирование комфортной городской среды» (Благоустройство пешеходной зоны в мкр.2 "Мемориал памяти")</t>
  </si>
  <si>
    <t>Региональный проект «Создание условий для легкого старта и комфортного ведения бизнеса» (финансовая поддержка субъектов малого и среднего предпринимательства)</t>
  </si>
  <si>
    <t>Региональный проект «Акселерация субъектов малого и среднего предпринимательства» (финансовая поддержка субъектов малого и среднего предпринимательства)</t>
  </si>
  <si>
    <t>9. Муниципальная программа «Укрепление межнационального и межконфессионального согласия, профилактика экстремизма на территории города Урай»</t>
  </si>
  <si>
    <t>10. Муниципальная программа «Профилактика правонарушений на территории города Урай» на 2018-2030 годы</t>
  </si>
  <si>
    <t xml:space="preserve">11.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 </t>
  </si>
  <si>
    <t>12. Муниципальная программа «Информационное общество – Урай» на 2019-2030 годы</t>
  </si>
  <si>
    <t>13. Муниципальная программа «Формирование комфортной  городской среды города Урай»</t>
  </si>
  <si>
    <t>14. Муниципальная программа «Обеспечение градостроительной деятельности на территории города Урай» на  2018-2030 годы</t>
  </si>
  <si>
    <t xml:space="preserve">15. Муниципальная программа «Управление муниципальными финансами в городе Урай» </t>
  </si>
  <si>
    <t>16. Муниципальная программа «Совершенствование и развитие муниципального управления в городе Урай» на 2018-2030 годы</t>
  </si>
  <si>
    <t>17. Муниципальная программа «Развитие жилищно-коммунального комплекса и повышение энергетической эффективности в городе Урай» на 2019-2030 годы</t>
  </si>
  <si>
    <t>Неисполнение мероприятия по организации питания за счет дней, пропущенных учащимися по причине болезни.</t>
  </si>
  <si>
    <t>Оплата произведена за фактически оказаннные услуги по предоставлению доступа к системе мониторинга датчиков задымления.</t>
  </si>
  <si>
    <t>Оплата по факту оказанных услуг.</t>
  </si>
  <si>
    <t xml:space="preserve">Более подробная информация в разрезе мероприятий муниципальных программ отражена в отчетах о ходе исполнения комплексного плана (сетевого графика) реализации муниципальных программ и размещена на официальном сайте органов местного самоуправления в разделе Экономика/Стратегическое планирование/Муниципальные программы  http://uray.ru/municipalnye-programmy.  </t>
  </si>
  <si>
    <r>
      <t xml:space="preserve">Исполняющий обязанности председателя Комитета по финансам администрации города Урай  </t>
    </r>
    <r>
      <rPr>
        <u/>
        <sz val="12"/>
        <color theme="1"/>
        <rFont val="Times New Roman"/>
        <family val="1"/>
        <charset val="204"/>
      </rPr>
      <t xml:space="preserve">                                </t>
    </r>
    <r>
      <rPr>
        <sz val="12"/>
        <color theme="1"/>
        <rFont val="Times New Roman"/>
        <family val="1"/>
        <charset val="204"/>
      </rPr>
      <t xml:space="preserve"> Л.В.Зорина</t>
    </r>
  </si>
  <si>
    <t xml:space="preserve">Расходы бюджета городского округа Урай на реализацию муниципальных программ и непрограммную деятельность  на 01.07.2024 года составили:                                                                 </t>
  </si>
  <si>
    <t>план на 01.07.2024</t>
  </si>
  <si>
    <t xml:space="preserve">исполнено на 01.07.2024 </t>
  </si>
  <si>
    <t>Расходы бюджета городского округа Урай на реализацию региональных (национальных) проектов по состоянию на 01.07.2024</t>
  </si>
  <si>
    <t xml:space="preserve">Неисполнение плановых назначений: 1) объект "Капитальный ремонт МБДОУ № 19"  в сумме 1150,0 тыс. руб. в связи с несвоевременным исполнением подрядчиком своих обязательств, ведется претензионная работа. В настоящее время в адрес проектировщика направлен пакет документов для подачи заявления на госэкспертизу по проверке достоверности сметной стоимости объекта;2) объект "Капитальный ремонт МБОУ "Гимназия им.А.И. Яковлева" в сумме 1.267,9 тыс.руб. по  причине несвоевременного исполнения подрядчиком своих обязательств, ведется претензионная работа. В настоящее время идет согласование проекта в части поэтажного плана пожарно-охранной сигнализации;3)  экономия по итогам аукционов и заключенных договоров на текущий ремонт и на обеспечение требований по антитеррористической защищенности образовательных организаций. </t>
  </si>
  <si>
    <t xml:space="preserve">Неисполнение плановых назначений по проведению городских мероприятий (в том числе отказ от проведения  праздничного фейерверка в рамках празднования Дня Победы) </t>
  </si>
  <si>
    <t>Неполное освоение средств связано с исключением 1 семьи из списков, другая семья будет включена решением Правительства ХМАО-Югры в 3 квартале 2024 года.</t>
  </si>
  <si>
    <t>Оплата за организацию вывоза ТКО в ходе проведения субботников производится  исходя из фактически вывезенного объема. В 1 полугодии услуги по вывозу ТКО подрядной организацией  не производились.</t>
  </si>
  <si>
    <t>Подрядчик не предоставил своевременно документы для оплаты  договора на подготовку репортажа об акции «Многонациональное Добрососедство». Оплата будет произведена в 3 квартале 2024 года.</t>
  </si>
  <si>
    <t>Неисполнение плановых нахначений отчетного периода обусловлено нарушением срока исполнения подрядчиком работ  по разработке документации по планировке территории  мкр.Аэропорт и мкр.2А. В настоящее время подрядчиком устраняются выданные замечания.</t>
  </si>
  <si>
    <t>Неисполение плановых назначений отчетного периода:                    
- по объекту "Инженерные сети и проезды мкр. Солнечный (ПИР)"  в сумме 2 919,6 тыс. руб., в связи с необходимостью прохождения историко-культурной экспертизы на основании заключения Службы государственной охраны объектов культурного наследия ХМАО-Югры № 24-1754 от 11.04.2024;
- по объекту "Устройство сетей наружного освещения по улицам 9 мая, Хвойная" экономия средств согласно факта выполнения проектных работ.</t>
  </si>
  <si>
    <t>Неисполнение обусловлено наличием вакантной ставки</t>
  </si>
  <si>
    <t>1. Муниципальная программа «Развитие жилищно-коммунального комплекса и повышение энергетической эффективности в городе Урай» на 2019-2030 годы</t>
  </si>
  <si>
    <t>Неосвоение средств обусловлено переносом заключения договоров на 2-е полугодие 2024 года: 
- обучение сотрудников планируется во 2 полугодии;
- заключение  договора на оказание услуг по проведению периодического контроля уровня защиты информации на аттестованном объекте "Системы-112" планируется в 3 квартале;
-  оплата по договору на оказание услуг страхования работников АСФ будет произведена в 3 квартале;
-  оплата по договору на поставку индивидуальных рационов питания будет произведена после поставки товара в 3 квартале;
-  закупка спецодежды, картриджей, бумаги офисной и канцтоваров планируется в 3 квартале.</t>
  </si>
  <si>
    <t xml:space="preserve">          Цели муниципальной программы - совершенствование сети автомобильных дорог общего пользования местного значения, повышение пропускной способности транспортных потоков на улично-дорожной сети, обеспечение доступности и повышение качества транспортных услуг населению города Урай, повышение безопасности дорожного движения в городе Урай.   </t>
  </si>
  <si>
    <t xml:space="preserve">Неисполнение плановых назначений отчетного периода связано с наличием замечаний выданных КУ «Управление автомобильных дорог» ХМАО  по объекту  "Объездная автомобильная дорога в г.Урай" (ПИР). Проектировщик устраняет замечания. Подрядчиком нарушены сроки исполнения контракта, ведется  претензионная работа. 
    Ориентировочный срок исполнения контракта 3 квартал 2024 года. </t>
  </si>
</sst>
</file>

<file path=xl/styles.xml><?xml version="1.0" encoding="utf-8"?>
<styleSheet xmlns="http://schemas.openxmlformats.org/spreadsheetml/2006/main">
  <numFmts count="8">
    <numFmt numFmtId="164" formatCode="_-* #,##0.00_р_._-;\-* #,##0.00_р_._-;_-* &quot;-&quot;??_р_._-;_-@_-"/>
    <numFmt numFmtId="165" formatCode="_-* #,##0.0_р_._-;\-* #,##0.0_р_._-;_-* &quot;-&quot;??_р_._-;_-@_-"/>
    <numFmt numFmtId="166" formatCode="_-* #,##0.0\ _₽_-;\-* #,##0.0\ _₽_-;_-* &quot;-&quot;?\ _₽_-;_-@_-"/>
    <numFmt numFmtId="167" formatCode="#,##0.0;[Red]\-#,##0.0;0.0"/>
    <numFmt numFmtId="168" formatCode="0000000000"/>
    <numFmt numFmtId="169" formatCode="#,##0.0"/>
    <numFmt numFmtId="170" formatCode="0.0"/>
    <numFmt numFmtId="171" formatCode="#,##0.0_ ;\-#,##0.0\ "/>
  </numFmts>
  <fonts count="35">
    <font>
      <sz val="11"/>
      <color theme="1"/>
      <name val="Calibri"/>
      <family val="2"/>
      <charset val="204"/>
      <scheme val="minor"/>
    </font>
    <font>
      <sz val="11"/>
      <color theme="1"/>
      <name val="Calibri"/>
      <family val="2"/>
      <charset val="204"/>
      <scheme val="minor"/>
    </font>
    <font>
      <sz val="10"/>
      <name val="Arial"/>
      <family val="2"/>
      <charset val="204"/>
    </font>
    <font>
      <sz val="11"/>
      <color rgb="FFFF0000"/>
      <name val="Calibri"/>
      <family val="2"/>
      <charset val="204"/>
      <scheme val="minor"/>
    </font>
    <font>
      <sz val="11"/>
      <color rgb="FFFF0000"/>
      <name val="Times New Roman"/>
      <family val="1"/>
      <charset val="204"/>
    </font>
    <font>
      <sz val="9"/>
      <color rgb="FFFF0000"/>
      <name val="Times New Roman"/>
      <family val="1"/>
      <charset val="204"/>
    </font>
    <font>
      <sz val="10"/>
      <color rgb="FFFF0000"/>
      <name val="Times New Roman"/>
      <family val="1"/>
      <charset val="204"/>
    </font>
    <font>
      <sz val="12"/>
      <color rgb="FFFF0000"/>
      <name val="Times New Roman"/>
      <family val="1"/>
      <charset val="204"/>
    </font>
    <font>
      <b/>
      <sz val="11"/>
      <color rgb="FFFF0000"/>
      <name val="Calibri"/>
      <family val="2"/>
      <charset val="204"/>
      <scheme val="minor"/>
    </font>
    <font>
      <sz val="9"/>
      <color rgb="FFFF0000"/>
      <name val="Calibri"/>
      <family val="2"/>
      <charset val="204"/>
      <scheme val="minor"/>
    </font>
    <font>
      <sz val="10"/>
      <color rgb="FFFF0000"/>
      <name val="Calibri"/>
      <family val="2"/>
      <charset val="204"/>
      <scheme val="minor"/>
    </font>
    <font>
      <i/>
      <sz val="11"/>
      <color rgb="FFFF0000"/>
      <name val="Calibri"/>
      <family val="2"/>
      <charset val="204"/>
      <scheme val="minor"/>
    </font>
    <font>
      <sz val="11"/>
      <color indexed="8"/>
      <name val="Calibri"/>
      <family val="2"/>
      <charset val="204"/>
    </font>
    <font>
      <sz val="11"/>
      <color theme="1"/>
      <name val="Calibri"/>
      <family val="2"/>
      <scheme val="minor"/>
    </font>
    <font>
      <i/>
      <sz val="11"/>
      <color rgb="FFFF0000"/>
      <name val="Times New Roman"/>
      <family val="1"/>
      <charset val="204"/>
    </font>
    <font>
      <sz val="12"/>
      <color theme="1"/>
      <name val="Times New Roman"/>
      <family val="1"/>
      <charset val="204"/>
    </font>
    <font>
      <sz val="9"/>
      <color theme="1"/>
      <name val="Times New Roman"/>
      <family val="1"/>
      <charset val="204"/>
    </font>
    <font>
      <sz val="11"/>
      <color theme="1"/>
      <name val="Times New Roman"/>
      <family val="1"/>
      <charset val="204"/>
    </font>
    <font>
      <b/>
      <sz val="11"/>
      <color theme="1"/>
      <name val="Times New Roman"/>
      <family val="1"/>
      <charset val="204"/>
    </font>
    <font>
      <i/>
      <sz val="11"/>
      <color theme="1"/>
      <name val="Times New Roman"/>
      <family val="1"/>
      <charset val="204"/>
    </font>
    <font>
      <b/>
      <sz val="12"/>
      <color theme="1"/>
      <name val="Times New Roman"/>
      <family val="1"/>
      <charset val="204"/>
    </font>
    <font>
      <sz val="9"/>
      <color theme="1"/>
      <name val="Calibri"/>
      <family val="2"/>
      <charset val="204"/>
      <scheme val="minor"/>
    </font>
    <font>
      <sz val="10"/>
      <color theme="1"/>
      <name val="Calibri"/>
      <family val="2"/>
      <charset val="204"/>
      <scheme val="minor"/>
    </font>
    <font>
      <b/>
      <sz val="11"/>
      <color theme="1"/>
      <name val="Calibri"/>
      <family val="2"/>
      <charset val="204"/>
      <scheme val="minor"/>
    </font>
    <font>
      <i/>
      <sz val="10"/>
      <color rgb="FFFF0000"/>
      <name val="Calibri"/>
      <family val="2"/>
      <charset val="204"/>
      <scheme val="minor"/>
    </font>
    <font>
      <i/>
      <sz val="10"/>
      <color theme="1"/>
      <name val="Times New Roman"/>
      <family val="1"/>
      <charset val="204"/>
    </font>
    <font>
      <i/>
      <sz val="10"/>
      <color theme="1"/>
      <name val="Calibri"/>
      <family val="2"/>
      <charset val="204"/>
      <scheme val="minor"/>
    </font>
    <font>
      <sz val="10"/>
      <color theme="1"/>
      <name val="Times New Roman"/>
      <family val="1"/>
      <charset val="204"/>
    </font>
    <font>
      <i/>
      <sz val="11"/>
      <color theme="1"/>
      <name val="Calibri"/>
      <family val="2"/>
      <charset val="204"/>
      <scheme val="minor"/>
    </font>
    <font>
      <b/>
      <sz val="10"/>
      <color theme="1"/>
      <name val="Calibri"/>
      <family val="2"/>
      <charset val="204"/>
      <scheme val="minor"/>
    </font>
    <font>
      <i/>
      <sz val="9"/>
      <color theme="1"/>
      <name val="Times New Roman"/>
      <family val="1"/>
      <charset val="204"/>
    </font>
    <font>
      <u/>
      <sz val="12"/>
      <color theme="1"/>
      <name val="Times New Roman"/>
      <family val="1"/>
      <charset val="204"/>
    </font>
    <font>
      <b/>
      <sz val="10"/>
      <color theme="1"/>
      <name val="Times New Roman"/>
      <family val="1"/>
      <charset val="204"/>
    </font>
    <font>
      <sz val="8"/>
      <color theme="1"/>
      <name val="Times New Roman"/>
      <family val="1"/>
      <charset val="204"/>
    </font>
    <font>
      <b/>
      <sz val="9"/>
      <color theme="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164" fontId="1" fillId="0" borderId="0" applyFont="0" applyFill="0" applyBorder="0" applyAlignment="0" applyProtection="0"/>
    <xf numFmtId="0" fontId="2" fillId="0" borderId="0"/>
    <xf numFmtId="0" fontId="13" fillId="0" borderId="0"/>
    <xf numFmtId="164" fontId="12" fillId="0" borderId="0" applyFont="0" applyFill="0" applyBorder="0" applyAlignment="0" applyProtection="0"/>
    <xf numFmtId="164" fontId="12" fillId="0" borderId="0" applyFont="0" applyFill="0" applyBorder="0" applyAlignment="0" applyProtection="0"/>
  </cellStyleXfs>
  <cellXfs count="279">
    <xf numFmtId="0" fontId="0" fillId="0" borderId="0" xfId="0"/>
    <xf numFmtId="165" fontId="3" fillId="0" borderId="0" xfId="1" applyNumberFormat="1" applyFont="1" applyFill="1"/>
    <xf numFmtId="0" fontId="4" fillId="0" borderId="0" xfId="0" applyFont="1" applyFill="1" applyBorder="1" applyAlignment="1">
      <alignment wrapText="1"/>
    </xf>
    <xf numFmtId="165" fontId="6" fillId="0" borderId="0" xfId="1" applyNumberFormat="1" applyFont="1" applyFill="1" applyBorder="1" applyAlignment="1">
      <alignment horizontal="center" wrapText="1"/>
    </xf>
    <xf numFmtId="165" fontId="9" fillId="0" borderId="0" xfId="1" applyNumberFormat="1" applyFont="1" applyFill="1"/>
    <xf numFmtId="165" fontId="10" fillId="0" borderId="0" xfId="1" applyNumberFormat="1" applyFont="1" applyFill="1"/>
    <xf numFmtId="0" fontId="3" fillId="0" borderId="0" xfId="0" applyFont="1" applyFill="1"/>
    <xf numFmtId="168" fontId="4" fillId="0" borderId="0" xfId="2" applyNumberFormat="1" applyFont="1" applyFill="1" applyBorder="1" applyAlignment="1" applyProtection="1">
      <alignment wrapText="1"/>
      <protection hidden="1"/>
    </xf>
    <xf numFmtId="168" fontId="14" fillId="0" borderId="0" xfId="0" applyNumberFormat="1" applyFont="1" applyFill="1" applyBorder="1" applyAlignment="1" applyProtection="1">
      <alignment wrapText="1"/>
      <protection hidden="1"/>
    </xf>
    <xf numFmtId="166" fontId="14" fillId="0" borderId="0" xfId="0" applyNumberFormat="1" applyFont="1" applyFill="1" applyBorder="1" applyAlignment="1">
      <alignment wrapText="1"/>
    </xf>
    <xf numFmtId="165" fontId="6" fillId="0" borderId="0" xfId="1" applyNumberFormat="1" applyFont="1" applyFill="1" applyBorder="1" applyAlignment="1">
      <alignment wrapText="1"/>
    </xf>
    <xf numFmtId="168" fontId="17" fillId="0" borderId="1" xfId="0" applyNumberFormat="1" applyFont="1" applyFill="1" applyBorder="1" applyAlignment="1" applyProtection="1">
      <alignment wrapText="1"/>
      <protection hidden="1"/>
    </xf>
    <xf numFmtId="0" fontId="17" fillId="0" borderId="1" xfId="0" applyFont="1" applyFill="1" applyBorder="1" applyAlignment="1">
      <alignment horizontal="left" wrapText="1"/>
    </xf>
    <xf numFmtId="0" fontId="17"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168" fontId="4" fillId="0" borderId="0" xfId="0" applyNumberFormat="1" applyFont="1" applyFill="1" applyBorder="1" applyAlignment="1" applyProtection="1">
      <alignment wrapText="1"/>
      <protection hidden="1"/>
    </xf>
    <xf numFmtId="0" fontId="7" fillId="0" borderId="0" xfId="0" applyFont="1" applyFill="1"/>
    <xf numFmtId="0" fontId="11" fillId="0" borderId="0" xfId="0" applyFont="1" applyFill="1"/>
    <xf numFmtId="0" fontId="8" fillId="0" borderId="0" xfId="0" applyFont="1" applyFill="1" applyAlignment="1">
      <alignment vertical="center"/>
    </xf>
    <xf numFmtId="0" fontId="3" fillId="0" borderId="0" xfId="0" applyFont="1" applyFill="1" applyAlignment="1">
      <alignment vertical="center"/>
    </xf>
    <xf numFmtId="0" fontId="0" fillId="0" borderId="0" xfId="0" applyFont="1" applyFill="1" applyAlignment="1">
      <alignment vertical="center"/>
    </xf>
    <xf numFmtId="0" fontId="17" fillId="0" borderId="1" xfId="0" applyFont="1" applyFill="1" applyBorder="1" applyAlignment="1">
      <alignment horizontal="center" vertical="center" wrapText="1"/>
    </xf>
    <xf numFmtId="0" fontId="7" fillId="0" borderId="0" xfId="0" applyFont="1" applyFill="1" applyAlignment="1">
      <alignment vertical="center"/>
    </xf>
    <xf numFmtId="0" fontId="7" fillId="0" borderId="0" xfId="0" applyFont="1" applyFill="1" applyAlignment="1">
      <alignment horizontal="justify" vertical="center"/>
    </xf>
    <xf numFmtId="0" fontId="8" fillId="0" borderId="0" xfId="0" applyFont="1" applyFill="1" applyAlignment="1">
      <alignment wrapText="1"/>
    </xf>
    <xf numFmtId="0" fontId="3" fillId="0" borderId="0" xfId="0" applyFont="1" applyFill="1" applyAlignment="1">
      <alignment wrapText="1"/>
    </xf>
    <xf numFmtId="0" fontId="3" fillId="0" borderId="0" xfId="0" applyFont="1" applyFill="1" applyAlignment="1">
      <alignment vertical="center" wrapText="1"/>
    </xf>
    <xf numFmtId="165" fontId="4" fillId="0" borderId="0" xfId="1" applyNumberFormat="1" applyFont="1" applyFill="1" applyBorder="1" applyAlignment="1">
      <alignment wrapText="1"/>
    </xf>
    <xf numFmtId="0" fontId="8" fillId="0" borderId="0" xfId="0" applyFont="1" applyFill="1"/>
    <xf numFmtId="165" fontId="9" fillId="0" borderId="0" xfId="1" applyNumberFormat="1" applyFont="1" applyFill="1" applyBorder="1" applyAlignment="1">
      <alignment vertical="center"/>
    </xf>
    <xf numFmtId="165" fontId="10" fillId="0" borderId="0" xfId="1" applyNumberFormat="1" applyFont="1" applyFill="1" applyBorder="1" applyAlignment="1">
      <alignment vertical="center"/>
    </xf>
    <xf numFmtId="165" fontId="3" fillId="0" borderId="0" xfId="1" applyNumberFormat="1"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wrapText="1"/>
    </xf>
    <xf numFmtId="165" fontId="4" fillId="0" borderId="0" xfId="1" applyNumberFormat="1" applyFont="1" applyFill="1" applyBorder="1" applyAlignment="1">
      <alignment horizontal="left"/>
    </xf>
    <xf numFmtId="165" fontId="4" fillId="0" borderId="0" xfId="1" applyNumberFormat="1" applyFont="1" applyFill="1" applyBorder="1"/>
    <xf numFmtId="0" fontId="0" fillId="0" borderId="0" xfId="0" applyFont="1" applyFill="1" applyBorder="1" applyAlignment="1">
      <alignment vertical="center"/>
    </xf>
    <xf numFmtId="165" fontId="5" fillId="0" borderId="0" xfId="1" applyNumberFormat="1" applyFont="1" applyFill="1" applyAlignment="1">
      <alignment horizontal="justify" vertical="center"/>
    </xf>
    <xf numFmtId="165" fontId="7" fillId="0" borderId="0" xfId="1" applyNumberFormat="1" applyFont="1" applyFill="1" applyAlignment="1">
      <alignment horizontal="justify" vertical="center"/>
    </xf>
    <xf numFmtId="0" fontId="15" fillId="0" borderId="0" xfId="0" applyFont="1" applyFill="1" applyAlignment="1">
      <alignment horizontal="justify" vertical="center"/>
    </xf>
    <xf numFmtId="0" fontId="4" fillId="0" borderId="0" xfId="0" applyFont="1" applyFill="1" applyAlignment="1">
      <alignment horizontal="justify" vertical="center"/>
    </xf>
    <xf numFmtId="165" fontId="4" fillId="0" borderId="0" xfId="1" applyNumberFormat="1" applyFont="1" applyFill="1" applyBorder="1" applyAlignment="1">
      <alignment horizontal="right" wrapText="1"/>
    </xf>
    <xf numFmtId="170" fontId="4" fillId="0" borderId="0" xfId="0" applyNumberFormat="1" applyFont="1" applyFill="1" applyBorder="1" applyAlignment="1">
      <alignment horizontal="right" wrapText="1"/>
    </xf>
    <xf numFmtId="165" fontId="4" fillId="0" borderId="0" xfId="1" applyNumberFormat="1" applyFont="1" applyFill="1" applyBorder="1" applyAlignment="1">
      <alignment horizontal="right"/>
    </xf>
    <xf numFmtId="0" fontId="7" fillId="0" borderId="0" xfId="0" applyFont="1" applyFill="1" applyBorder="1" applyAlignment="1">
      <alignment horizontal="justify" vertical="center"/>
    </xf>
    <xf numFmtId="165" fontId="14" fillId="0" borderId="0" xfId="1" applyNumberFormat="1" applyFont="1" applyFill="1" applyBorder="1" applyAlignment="1">
      <alignment horizontal="left"/>
    </xf>
    <xf numFmtId="165" fontId="14" fillId="0" borderId="0" xfId="1" applyNumberFormat="1" applyFont="1" applyFill="1" applyBorder="1"/>
    <xf numFmtId="0" fontId="4" fillId="0" borderId="0" xfId="1" applyNumberFormat="1" applyFont="1" applyFill="1" applyBorder="1" applyAlignment="1">
      <alignment wrapText="1"/>
    </xf>
    <xf numFmtId="170" fontId="4" fillId="0" borderId="0" xfId="0" applyNumberFormat="1" applyFont="1" applyFill="1" applyBorder="1" applyAlignment="1">
      <alignment horizontal="center"/>
    </xf>
    <xf numFmtId="165" fontId="3" fillId="0" borderId="0" xfId="1" applyNumberFormat="1" applyFont="1" applyFill="1" applyBorder="1"/>
    <xf numFmtId="165" fontId="6" fillId="0" borderId="0" xfId="1" applyNumberFormat="1" applyFont="1" applyFill="1" applyBorder="1" applyAlignment="1">
      <alignment horizontal="justify" vertical="center"/>
    </xf>
    <xf numFmtId="0" fontId="10" fillId="0" borderId="0" xfId="0" applyFont="1" applyFill="1"/>
    <xf numFmtId="165" fontId="21" fillId="0" borderId="0" xfId="1" applyNumberFormat="1" applyFont="1" applyFill="1" applyBorder="1" applyAlignment="1">
      <alignment vertical="center"/>
    </xf>
    <xf numFmtId="165" fontId="22" fillId="0" borderId="0" xfId="1" applyNumberFormat="1" applyFont="1" applyFill="1" applyBorder="1" applyAlignment="1">
      <alignment vertical="center"/>
    </xf>
    <xf numFmtId="0" fontId="17" fillId="0" borderId="0" xfId="0" applyFont="1" applyFill="1" applyBorder="1" applyAlignment="1">
      <alignment horizontal="right" vertical="center" wrapText="1"/>
    </xf>
    <xf numFmtId="0" fontId="18" fillId="0" borderId="1" xfId="0" applyFont="1" applyFill="1" applyBorder="1" applyAlignment="1">
      <alignment wrapText="1"/>
    </xf>
    <xf numFmtId="166" fontId="18" fillId="0" borderId="1" xfId="0" applyNumberFormat="1" applyFont="1" applyFill="1" applyBorder="1" applyAlignment="1">
      <alignment wrapText="1"/>
    </xf>
    <xf numFmtId="165" fontId="18" fillId="0" borderId="1" xfId="1" applyNumberFormat="1" applyFont="1" applyFill="1" applyBorder="1"/>
    <xf numFmtId="165" fontId="0" fillId="0" borderId="1" xfId="1" applyNumberFormat="1" applyFont="1" applyFill="1" applyBorder="1"/>
    <xf numFmtId="0" fontId="19" fillId="0" borderId="1" xfId="0" applyFont="1" applyFill="1" applyBorder="1" applyAlignment="1">
      <alignment wrapText="1"/>
    </xf>
    <xf numFmtId="166" fontId="19" fillId="0" borderId="1" xfId="0" applyNumberFormat="1" applyFont="1" applyFill="1" applyBorder="1" applyAlignment="1">
      <alignment wrapText="1"/>
    </xf>
    <xf numFmtId="165" fontId="17" fillId="0" borderId="1" xfId="1" applyNumberFormat="1" applyFont="1" applyFill="1" applyBorder="1" applyAlignment="1">
      <alignment horizontal="left"/>
    </xf>
    <xf numFmtId="165" fontId="17" fillId="0" borderId="1" xfId="1" applyNumberFormat="1" applyFont="1" applyFill="1" applyBorder="1"/>
    <xf numFmtId="165" fontId="17" fillId="0" borderId="1" xfId="1" applyNumberFormat="1" applyFont="1" applyFill="1" applyBorder="1" applyAlignment="1"/>
    <xf numFmtId="165" fontId="17" fillId="0" borderId="1" xfId="1" applyNumberFormat="1" applyFont="1" applyFill="1" applyBorder="1" applyAlignment="1">
      <alignment horizontal="right"/>
    </xf>
    <xf numFmtId="0" fontId="7" fillId="0" borderId="0" xfId="0" applyFont="1" applyFill="1" applyAlignment="1">
      <alignment horizontal="right"/>
    </xf>
    <xf numFmtId="0" fontId="3" fillId="0" borderId="0" xfId="0" applyFont="1" applyFill="1" applyAlignment="1"/>
    <xf numFmtId="0" fontId="3" fillId="0" borderId="0" xfId="0" applyFont="1" applyFill="1" applyAlignment="1">
      <alignment horizontal="right"/>
    </xf>
    <xf numFmtId="165" fontId="3" fillId="0" borderId="0" xfId="0" applyNumberFormat="1" applyFont="1" applyFill="1"/>
    <xf numFmtId="166" fontId="3" fillId="0" borderId="0" xfId="0" applyNumberFormat="1" applyFont="1" applyFill="1"/>
    <xf numFmtId="165" fontId="3" fillId="0" borderId="0" xfId="1" applyNumberFormat="1" applyFont="1" applyFill="1" applyAlignment="1"/>
    <xf numFmtId="0" fontId="18" fillId="0" borderId="4" xfId="0" applyFont="1" applyFill="1" applyBorder="1" applyAlignment="1">
      <alignment wrapText="1"/>
    </xf>
    <xf numFmtId="0" fontId="17" fillId="2" borderId="1" xfId="1" applyNumberFormat="1" applyFont="1" applyFill="1" applyBorder="1" applyAlignment="1">
      <alignment wrapText="1"/>
    </xf>
    <xf numFmtId="0" fontId="20" fillId="0" borderId="0" xfId="0" applyFont="1" applyFill="1" applyBorder="1" applyAlignment="1">
      <alignment horizontal="center" vertical="center" wrapText="1"/>
    </xf>
    <xf numFmtId="165" fontId="6" fillId="0" borderId="0" xfId="1" applyNumberFormat="1" applyFont="1" applyFill="1"/>
    <xf numFmtId="2" fontId="4" fillId="0" borderId="5" xfId="1" applyNumberFormat="1" applyFont="1" applyFill="1" applyBorder="1" applyAlignment="1">
      <alignment horizontal="left" wrapText="1"/>
    </xf>
    <xf numFmtId="0" fontId="24" fillId="0" borderId="0" xfId="0" applyFont="1" applyFill="1" applyAlignment="1">
      <alignment vertical="center"/>
    </xf>
    <xf numFmtId="0" fontId="4" fillId="0" borderId="0" xfId="1" applyNumberFormat="1" applyFont="1" applyFill="1" applyBorder="1" applyAlignment="1">
      <alignment horizontal="justify" vertical="center"/>
    </xf>
    <xf numFmtId="170" fontId="4" fillId="0" borderId="0" xfId="1" applyNumberFormat="1" applyFont="1" applyFill="1" applyBorder="1" applyAlignment="1">
      <alignment wrapText="1"/>
    </xf>
    <xf numFmtId="170" fontId="4" fillId="0" borderId="0" xfId="1" applyNumberFormat="1" applyFont="1" applyFill="1" applyBorder="1" applyAlignment="1"/>
    <xf numFmtId="165" fontId="5" fillId="0" borderId="0" xfId="1" applyNumberFormat="1" applyFont="1" applyFill="1"/>
    <xf numFmtId="0" fontId="6" fillId="0" borderId="0" xfId="0" applyFont="1" applyFill="1"/>
    <xf numFmtId="0" fontId="6" fillId="0" borderId="0" xfId="0" applyNumberFormat="1" applyFont="1" applyFill="1" applyBorder="1" applyAlignment="1">
      <alignment horizontal="right" wrapText="1"/>
    </xf>
    <xf numFmtId="166" fontId="6" fillId="0" borderId="0" xfId="0" applyNumberFormat="1" applyFont="1" applyFill="1" applyBorder="1" applyAlignment="1">
      <alignment horizontal="justify" vertical="center" wrapText="1"/>
    </xf>
    <xf numFmtId="0" fontId="6" fillId="0" borderId="0" xfId="0" applyFont="1" applyFill="1" applyAlignment="1">
      <alignment horizontal="right"/>
    </xf>
    <xf numFmtId="166" fontId="6" fillId="0" borderId="0" xfId="0" applyNumberFormat="1" applyFont="1" applyFill="1"/>
    <xf numFmtId="0" fontId="15" fillId="0" borderId="0" xfId="0" applyFont="1" applyFill="1" applyAlignment="1">
      <alignment vertical="center"/>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wrapText="1"/>
    </xf>
    <xf numFmtId="165" fontId="16" fillId="0" borderId="0" xfId="1" applyNumberFormat="1" applyFont="1" applyFill="1" applyAlignment="1">
      <alignment vertical="center"/>
    </xf>
    <xf numFmtId="165" fontId="15" fillId="0" borderId="0" xfId="1" applyNumberFormat="1" applyFont="1" applyFill="1" applyAlignment="1">
      <alignment vertical="center"/>
    </xf>
    <xf numFmtId="165" fontId="15" fillId="0" borderId="0" xfId="1" applyNumberFormat="1" applyFont="1" applyFill="1" applyAlignment="1">
      <alignment horizontal="right" vertical="center"/>
    </xf>
    <xf numFmtId="0" fontId="19" fillId="0" borderId="4" xfId="0" applyFont="1" applyFill="1" applyBorder="1" applyAlignment="1">
      <alignment wrapText="1"/>
    </xf>
    <xf numFmtId="166" fontId="19" fillId="0" borderId="3" xfId="0" applyNumberFormat="1" applyFont="1" applyFill="1" applyBorder="1" applyAlignment="1">
      <alignment wrapText="1"/>
    </xf>
    <xf numFmtId="165" fontId="19" fillId="0" borderId="1" xfId="1" applyNumberFormat="1" applyFont="1" applyFill="1" applyBorder="1"/>
    <xf numFmtId="165" fontId="17" fillId="0" borderId="3" xfId="1" applyNumberFormat="1" applyFont="1" applyFill="1" applyBorder="1" applyAlignment="1">
      <alignment wrapText="1"/>
    </xf>
    <xf numFmtId="165" fontId="17" fillId="0" borderId="1" xfId="1" applyNumberFormat="1" applyFont="1" applyFill="1" applyBorder="1" applyAlignment="1">
      <alignment wrapText="1"/>
    </xf>
    <xf numFmtId="49" fontId="17" fillId="0" borderId="1" xfId="0" applyNumberFormat="1" applyFont="1" applyFill="1" applyBorder="1" applyAlignment="1">
      <alignment wrapText="1"/>
    </xf>
    <xf numFmtId="165" fontId="17" fillId="0" borderId="3" xfId="1" applyNumberFormat="1" applyFont="1" applyFill="1" applyBorder="1" applyAlignment="1" applyProtection="1">
      <alignment wrapText="1"/>
      <protection hidden="1"/>
    </xf>
    <xf numFmtId="167" fontId="17" fillId="0" borderId="1" xfId="2" applyNumberFormat="1" applyFont="1" applyFill="1" applyBorder="1" applyAlignment="1" applyProtection="1">
      <alignment horizontal="left" wrapText="1"/>
      <protection hidden="1"/>
    </xf>
    <xf numFmtId="0" fontId="17" fillId="0" borderId="1" xfId="0" applyFont="1" applyFill="1" applyBorder="1" applyAlignment="1">
      <alignment vertical="center" wrapText="1"/>
    </xf>
    <xf numFmtId="167" fontId="17" fillId="0" borderId="1" xfId="2" applyNumberFormat="1" applyFont="1" applyFill="1" applyBorder="1" applyAlignment="1" applyProtection="1">
      <alignment horizontal="left" vertical="center" wrapText="1"/>
      <protection hidden="1"/>
    </xf>
    <xf numFmtId="165" fontId="17" fillId="2" borderId="1" xfId="1" applyNumberFormat="1" applyFont="1" applyFill="1" applyBorder="1" applyAlignment="1">
      <alignment horizontal="left" wrapText="1"/>
    </xf>
    <xf numFmtId="165" fontId="17" fillId="2" borderId="1" xfId="1" applyNumberFormat="1" applyFont="1" applyFill="1" applyBorder="1" applyAlignment="1">
      <alignment horizontal="left" vertical="center" wrapText="1"/>
    </xf>
    <xf numFmtId="0" fontId="17" fillId="0" borderId="0" xfId="0" applyFont="1" applyFill="1" applyBorder="1" applyAlignment="1">
      <alignment wrapText="1"/>
    </xf>
    <xf numFmtId="165" fontId="17" fillId="0" borderId="0" xfId="1" applyNumberFormat="1" applyFont="1" applyFill="1" applyBorder="1" applyAlignment="1">
      <alignment wrapText="1"/>
    </xf>
    <xf numFmtId="165" fontId="0" fillId="0" borderId="0" xfId="1" applyNumberFormat="1" applyFont="1" applyFill="1" applyBorder="1" applyAlignment="1">
      <alignment wrapText="1"/>
    </xf>
    <xf numFmtId="165" fontId="0" fillId="0" borderId="0" xfId="1" applyNumberFormat="1" applyFont="1" applyFill="1" applyBorder="1" applyAlignment="1">
      <alignment horizontal="center" vertical="center" wrapText="1"/>
    </xf>
    <xf numFmtId="0" fontId="0" fillId="0" borderId="0" xfId="0" applyFont="1" applyFill="1" applyAlignment="1">
      <alignment vertical="center" wrapText="1"/>
    </xf>
    <xf numFmtId="0" fontId="15" fillId="0" borderId="0" xfId="0" applyFont="1" applyFill="1" applyBorder="1" applyAlignment="1">
      <alignment horizontal="justify" vertical="center" wrapText="1"/>
    </xf>
    <xf numFmtId="165" fontId="16" fillId="0" borderId="0" xfId="1" applyNumberFormat="1" applyFont="1" applyFill="1" applyBorder="1" applyAlignment="1">
      <alignment horizontal="center" vertical="center" wrapText="1"/>
    </xf>
    <xf numFmtId="165" fontId="15" fillId="0" borderId="0" xfId="1" applyNumberFormat="1" applyFont="1" applyFill="1" applyBorder="1" applyAlignment="1">
      <alignment horizontal="center" vertical="center" wrapText="1"/>
    </xf>
    <xf numFmtId="49" fontId="17" fillId="0" borderId="0" xfId="0" applyNumberFormat="1" applyFont="1" applyFill="1" applyBorder="1" applyAlignment="1">
      <alignment wrapText="1"/>
    </xf>
    <xf numFmtId="165" fontId="18" fillId="0" borderId="0" xfId="1" applyNumberFormat="1" applyFont="1" applyFill="1" applyAlignment="1">
      <alignment horizontal="left"/>
    </xf>
    <xf numFmtId="165" fontId="23" fillId="0" borderId="0" xfId="1" applyNumberFormat="1" applyFont="1" applyFill="1"/>
    <xf numFmtId="0" fontId="23" fillId="0" borderId="0" xfId="0" applyFont="1" applyFill="1"/>
    <xf numFmtId="170" fontId="19" fillId="0" borderId="1" xfId="0" applyNumberFormat="1" applyFont="1" applyFill="1" applyBorder="1" applyAlignment="1">
      <alignment horizontal="right" wrapText="1"/>
    </xf>
    <xf numFmtId="170" fontId="17" fillId="0" borderId="1" xfId="1" applyNumberFormat="1" applyFont="1" applyFill="1" applyBorder="1" applyAlignment="1">
      <alignment horizontal="right"/>
    </xf>
    <xf numFmtId="165" fontId="17" fillId="0" borderId="1" xfId="1" applyNumberFormat="1" applyFont="1" applyFill="1" applyBorder="1" applyAlignment="1">
      <alignment horizontal="right" wrapText="1"/>
    </xf>
    <xf numFmtId="169" fontId="17" fillId="0" borderId="1" xfId="1" applyNumberFormat="1" applyFont="1" applyFill="1" applyBorder="1" applyAlignment="1">
      <alignment horizontal="right" wrapText="1"/>
    </xf>
    <xf numFmtId="168" fontId="17" fillId="0" borderId="1" xfId="2" applyNumberFormat="1" applyFont="1" applyFill="1" applyBorder="1" applyAlignment="1" applyProtection="1">
      <alignment wrapText="1"/>
      <protection hidden="1"/>
    </xf>
    <xf numFmtId="165" fontId="17" fillId="0" borderId="1" xfId="1" applyNumberFormat="1" applyFont="1" applyFill="1" applyBorder="1" applyAlignment="1" applyProtection="1">
      <alignment wrapText="1"/>
      <protection hidden="1"/>
    </xf>
    <xf numFmtId="168" fontId="19" fillId="0" borderId="1" xfId="2" applyNumberFormat="1" applyFont="1" applyFill="1" applyBorder="1" applyAlignment="1" applyProtection="1">
      <alignment wrapText="1"/>
      <protection hidden="1"/>
    </xf>
    <xf numFmtId="165" fontId="17" fillId="2" borderId="1" xfId="1" applyNumberFormat="1" applyFont="1" applyFill="1" applyBorder="1" applyAlignment="1">
      <alignment wrapText="1"/>
    </xf>
    <xf numFmtId="165" fontId="0" fillId="0" borderId="0" xfId="1" applyNumberFormat="1" applyFont="1" applyFill="1" applyBorder="1" applyAlignment="1">
      <alignment vertical="center"/>
    </xf>
    <xf numFmtId="165" fontId="18" fillId="0" borderId="1" xfId="1" applyNumberFormat="1" applyFont="1" applyFill="1" applyBorder="1" applyAlignment="1"/>
    <xf numFmtId="165" fontId="0" fillId="0" borderId="1" xfId="1" applyNumberFormat="1" applyFont="1" applyFill="1" applyBorder="1" applyAlignment="1">
      <alignment vertical="center"/>
    </xf>
    <xf numFmtId="166" fontId="17" fillId="0" borderId="1" xfId="0" applyNumberFormat="1" applyFont="1" applyFill="1" applyBorder="1" applyAlignment="1">
      <alignment wrapText="1"/>
    </xf>
    <xf numFmtId="0" fontId="17" fillId="0" borderId="1" xfId="1" applyNumberFormat="1" applyFont="1" applyFill="1" applyBorder="1" applyAlignment="1">
      <alignment vertical="center" wrapText="1"/>
    </xf>
    <xf numFmtId="0" fontId="17" fillId="0" borderId="0" xfId="0" applyFont="1" applyFill="1" applyBorder="1" applyAlignment="1">
      <alignment horizontal="center" wrapText="1"/>
    </xf>
    <xf numFmtId="0" fontId="15" fillId="0" borderId="0" xfId="0" applyFont="1" applyFill="1" applyAlignment="1">
      <alignment horizontal="justify"/>
    </xf>
    <xf numFmtId="169" fontId="17" fillId="0" borderId="1" xfId="0" applyNumberFormat="1" applyFont="1" applyFill="1" applyBorder="1" applyAlignment="1">
      <alignment horizontal="center" wrapText="1"/>
    </xf>
    <xf numFmtId="165" fontId="17" fillId="0" borderId="1" xfId="1" applyNumberFormat="1" applyFont="1" applyFill="1" applyBorder="1" applyAlignment="1">
      <alignment vertical="center" wrapText="1"/>
    </xf>
    <xf numFmtId="165" fontId="18" fillId="0" borderId="1" xfId="1" applyNumberFormat="1" applyFont="1" applyFill="1" applyBorder="1" applyAlignment="1">
      <alignment horizontal="left"/>
    </xf>
    <xf numFmtId="168" fontId="17" fillId="0" borderId="0" xfId="0" applyNumberFormat="1" applyFont="1" applyFill="1" applyBorder="1" applyAlignment="1" applyProtection="1">
      <alignment wrapText="1"/>
      <protection hidden="1"/>
    </xf>
    <xf numFmtId="169" fontId="17" fillId="0" borderId="0" xfId="0" applyNumberFormat="1" applyFont="1" applyFill="1" applyBorder="1" applyAlignment="1">
      <alignment horizontal="center" wrapText="1"/>
    </xf>
    <xf numFmtId="165" fontId="17" fillId="0" borderId="0" xfId="1" applyNumberFormat="1" applyFont="1" applyFill="1" applyBorder="1" applyAlignment="1">
      <alignment horizontal="left"/>
    </xf>
    <xf numFmtId="165" fontId="17" fillId="0" borderId="0" xfId="1" applyNumberFormat="1" applyFont="1" applyFill="1" applyBorder="1"/>
    <xf numFmtId="165" fontId="17" fillId="0" borderId="0" xfId="1" applyNumberFormat="1" applyFont="1" applyFill="1" applyBorder="1" applyAlignment="1">
      <alignment vertical="center" wrapText="1"/>
    </xf>
    <xf numFmtId="165" fontId="16" fillId="0" borderId="0" xfId="1" applyNumberFormat="1" applyFont="1" applyFill="1" applyAlignment="1">
      <alignment horizontal="justify" vertical="center"/>
    </xf>
    <xf numFmtId="165" fontId="15" fillId="0" borderId="0" xfId="1" applyNumberFormat="1" applyFont="1" applyFill="1" applyAlignment="1">
      <alignment horizontal="justify" vertical="center"/>
    </xf>
    <xf numFmtId="0" fontId="17" fillId="0" borderId="1" xfId="0" applyFont="1" applyFill="1" applyBorder="1" applyAlignment="1">
      <alignment horizontal="left" vertical="center" wrapText="1"/>
    </xf>
    <xf numFmtId="171" fontId="17" fillId="0" borderId="1" xfId="1" applyNumberFormat="1" applyFont="1" applyFill="1" applyBorder="1" applyAlignment="1">
      <alignment horizontal="right" wrapText="1"/>
    </xf>
    <xf numFmtId="165" fontId="17" fillId="0" borderId="1" xfId="1" applyNumberFormat="1" applyFont="1" applyFill="1" applyBorder="1" applyAlignment="1">
      <alignment horizontal="justify"/>
    </xf>
    <xf numFmtId="165" fontId="18" fillId="0" borderId="1" xfId="1" applyNumberFormat="1" applyFont="1" applyFill="1" applyBorder="1" applyAlignment="1">
      <alignment horizontal="justify"/>
    </xf>
    <xf numFmtId="0" fontId="17" fillId="0" borderId="1" xfId="1" applyNumberFormat="1" applyFont="1" applyFill="1" applyBorder="1" applyAlignment="1">
      <alignment horizontal="justify" vertical="center"/>
    </xf>
    <xf numFmtId="0" fontId="17" fillId="0" borderId="0" xfId="0" applyFont="1" applyFill="1" applyBorder="1" applyAlignment="1">
      <alignment horizontal="left" vertical="center" wrapText="1"/>
    </xf>
    <xf numFmtId="165" fontId="17" fillId="0" borderId="0" xfId="1" applyNumberFormat="1" applyFont="1" applyFill="1" applyBorder="1" applyAlignment="1">
      <alignment horizontal="right" wrapText="1"/>
    </xf>
    <xf numFmtId="165" fontId="19" fillId="0" borderId="1" xfId="1" applyNumberFormat="1" applyFont="1" applyFill="1" applyBorder="1" applyAlignment="1">
      <alignment horizontal="left"/>
    </xf>
    <xf numFmtId="0" fontId="19" fillId="0" borderId="1" xfId="0" applyFont="1" applyFill="1" applyBorder="1" applyAlignment="1">
      <alignment horizontal="justify" wrapText="1"/>
    </xf>
    <xf numFmtId="165" fontId="17" fillId="0" borderId="1" xfId="1" applyNumberFormat="1" applyFont="1" applyFill="1" applyBorder="1" applyAlignment="1">
      <alignment horizontal="left" vertical="center" wrapText="1"/>
    </xf>
    <xf numFmtId="0" fontId="25" fillId="0" borderId="1" xfId="0" applyFont="1" applyFill="1" applyBorder="1" applyAlignment="1">
      <alignment horizontal="left" vertical="center" wrapText="1"/>
    </xf>
    <xf numFmtId="165" fontId="25" fillId="0" borderId="1" xfId="1" applyNumberFormat="1" applyFont="1" applyFill="1" applyBorder="1" applyAlignment="1">
      <alignment vertical="center" wrapText="1"/>
    </xf>
    <xf numFmtId="165" fontId="25" fillId="0" borderId="1" xfId="1" applyNumberFormat="1" applyFont="1" applyFill="1" applyBorder="1" applyAlignment="1">
      <alignment horizontal="center" vertical="center" wrapText="1"/>
    </xf>
    <xf numFmtId="165" fontId="19" fillId="0" borderId="1" xfId="1" applyNumberFormat="1" applyFont="1" applyFill="1" applyBorder="1" applyAlignment="1">
      <alignment vertical="center"/>
    </xf>
    <xf numFmtId="165" fontId="26" fillId="0" borderId="1" xfId="1" applyNumberFormat="1" applyFont="1" applyFill="1" applyBorder="1" applyAlignment="1">
      <alignment vertical="center"/>
    </xf>
    <xf numFmtId="165" fontId="27" fillId="0" borderId="1" xfId="1" applyNumberFormat="1" applyFont="1" applyFill="1" applyBorder="1" applyAlignment="1">
      <alignment wrapText="1"/>
    </xf>
    <xf numFmtId="165" fontId="27" fillId="0" borderId="1" xfId="1" applyNumberFormat="1" applyFont="1" applyFill="1" applyBorder="1" applyAlignment="1">
      <alignment horizontal="center" wrapText="1"/>
    </xf>
    <xf numFmtId="0" fontId="0" fillId="0" borderId="0" xfId="0" applyFont="1" applyFill="1"/>
    <xf numFmtId="165" fontId="27" fillId="0" borderId="0" xfId="1" applyNumberFormat="1" applyFont="1" applyFill="1" applyBorder="1" applyAlignment="1">
      <alignment wrapText="1"/>
    </xf>
    <xf numFmtId="0" fontId="17" fillId="0" borderId="0" xfId="1" applyNumberFormat="1" applyFont="1" applyFill="1" applyBorder="1" applyAlignment="1">
      <alignment horizontal="justify" vertical="center"/>
    </xf>
    <xf numFmtId="165" fontId="18" fillId="0" borderId="1" xfId="1" applyNumberFormat="1" applyFont="1" applyFill="1" applyBorder="1" applyAlignment="1">
      <alignment horizontal="right"/>
    </xf>
    <xf numFmtId="165" fontId="17" fillId="0" borderId="1" xfId="0" applyNumberFormat="1" applyFont="1" applyFill="1" applyBorder="1" applyAlignment="1">
      <alignment horizontal="justify" wrapText="1"/>
    </xf>
    <xf numFmtId="0" fontId="17" fillId="0" borderId="1" xfId="1" applyNumberFormat="1" applyFont="1" applyFill="1" applyBorder="1" applyAlignment="1">
      <alignment horizontal="justify" vertical="center" wrapText="1"/>
    </xf>
    <xf numFmtId="165" fontId="17" fillId="0" borderId="1" xfId="1" applyNumberFormat="1" applyFont="1" applyFill="1" applyBorder="1" applyAlignment="1">
      <alignment horizontal="justify" vertical="center"/>
    </xf>
    <xf numFmtId="168" fontId="19" fillId="0" borderId="1" xfId="0" applyNumberFormat="1" applyFont="1" applyFill="1" applyBorder="1" applyAlignment="1" applyProtection="1">
      <alignment wrapText="1"/>
      <protection hidden="1"/>
    </xf>
    <xf numFmtId="165" fontId="19" fillId="0" borderId="1" xfId="1" applyNumberFormat="1" applyFont="1" applyFill="1" applyBorder="1" applyAlignment="1">
      <alignment horizontal="right" wrapText="1"/>
    </xf>
    <xf numFmtId="165" fontId="19" fillId="0" borderId="1" xfId="1" applyNumberFormat="1" applyFont="1" applyFill="1" applyBorder="1" applyAlignment="1">
      <alignment horizontal="justify" vertical="center"/>
    </xf>
    <xf numFmtId="0" fontId="27" fillId="0" borderId="1" xfId="1" applyNumberFormat="1" applyFont="1" applyFill="1" applyBorder="1" applyAlignment="1">
      <alignment wrapText="1"/>
    </xf>
    <xf numFmtId="165" fontId="19" fillId="0" borderId="1" xfId="1" applyNumberFormat="1" applyFont="1" applyFill="1" applyBorder="1" applyAlignment="1">
      <alignment horizontal="center" wrapText="1"/>
    </xf>
    <xf numFmtId="165" fontId="28" fillId="0" borderId="1" xfId="1" applyNumberFormat="1" applyFont="1" applyFill="1" applyBorder="1"/>
    <xf numFmtId="0" fontId="17" fillId="0" borderId="1" xfId="1" applyNumberFormat="1" applyFont="1" applyFill="1" applyBorder="1" applyAlignment="1">
      <alignment wrapText="1"/>
    </xf>
    <xf numFmtId="0" fontId="28" fillId="0" borderId="0" xfId="0" applyFont="1" applyFill="1"/>
    <xf numFmtId="170" fontId="17" fillId="0" borderId="1" xfId="0" applyNumberFormat="1" applyFont="1" applyFill="1" applyBorder="1" applyAlignment="1">
      <alignment horizontal="center"/>
    </xf>
    <xf numFmtId="0" fontId="17" fillId="0" borderId="6" xfId="0" applyNumberFormat="1" applyFont="1" applyFill="1" applyBorder="1" applyAlignment="1">
      <alignment horizontal="left" vertical="top" wrapText="1"/>
    </xf>
    <xf numFmtId="168" fontId="17" fillId="2" borderId="1" xfId="2" applyNumberFormat="1" applyFont="1" applyFill="1" applyBorder="1" applyAlignment="1" applyProtection="1">
      <alignment wrapText="1"/>
      <protection hidden="1"/>
    </xf>
    <xf numFmtId="0" fontId="11" fillId="2" borderId="0" xfId="0" applyFont="1" applyFill="1"/>
    <xf numFmtId="2" fontId="17" fillId="2" borderId="1" xfId="1" applyNumberFormat="1" applyFont="1" applyFill="1" applyBorder="1" applyAlignment="1">
      <alignment horizontal="left" vertical="center" wrapText="1"/>
    </xf>
    <xf numFmtId="165" fontId="17" fillId="2" borderId="1" xfId="1" applyNumberFormat="1" applyFont="1" applyFill="1" applyBorder="1" applyAlignment="1">
      <alignment horizontal="right"/>
    </xf>
    <xf numFmtId="0" fontId="0" fillId="0" borderId="0" xfId="0" applyFont="1" applyFill="1" applyAlignment="1">
      <alignment horizontal="center" vertical="center"/>
    </xf>
    <xf numFmtId="170" fontId="17" fillId="0" borderId="1" xfId="1" applyNumberFormat="1" applyFont="1" applyFill="1" applyBorder="1" applyAlignment="1"/>
    <xf numFmtId="0" fontId="20" fillId="0" borderId="0" xfId="0" applyFont="1" applyFill="1" applyBorder="1" applyAlignment="1">
      <alignment horizontal="center" vertical="center" wrapText="1"/>
    </xf>
    <xf numFmtId="165" fontId="17" fillId="0" borderId="1" xfId="1" applyNumberFormat="1" applyFont="1" applyFill="1" applyBorder="1" applyAlignment="1">
      <alignment horizontal="center" wrapText="1"/>
    </xf>
    <xf numFmtId="0" fontId="25" fillId="0" borderId="1" xfId="0" applyFont="1" applyFill="1" applyBorder="1" applyAlignment="1">
      <alignment horizontal="left" wrapText="1"/>
    </xf>
    <xf numFmtId="165" fontId="25" fillId="0" borderId="1" xfId="1" applyNumberFormat="1" applyFont="1" applyFill="1" applyBorder="1" applyAlignment="1">
      <alignment wrapText="1"/>
    </xf>
    <xf numFmtId="165" fontId="22" fillId="0" borderId="1" xfId="1" applyNumberFormat="1" applyFont="1" applyFill="1" applyBorder="1"/>
    <xf numFmtId="0" fontId="27" fillId="0" borderId="0" xfId="0" applyFont="1" applyFill="1" applyBorder="1" applyAlignment="1">
      <alignment horizontal="left" wrapText="1"/>
    </xf>
    <xf numFmtId="165" fontId="22" fillId="0" borderId="0" xfId="1" applyNumberFormat="1" applyFont="1" applyFill="1" applyBorder="1"/>
    <xf numFmtId="165" fontId="16" fillId="0" borderId="1" xfId="1" applyNumberFormat="1" applyFont="1" applyFill="1" applyBorder="1" applyAlignment="1">
      <alignment horizontal="left"/>
    </xf>
    <xf numFmtId="165" fontId="29" fillId="0" borderId="1" xfId="1" applyNumberFormat="1" applyFont="1" applyFill="1" applyBorder="1"/>
    <xf numFmtId="0" fontId="17" fillId="0" borderId="0" xfId="0" applyNumberFormat="1" applyFont="1" applyFill="1" applyBorder="1" applyAlignment="1">
      <alignment horizontal="justify" wrapText="1"/>
    </xf>
    <xf numFmtId="165" fontId="30" fillId="0" borderId="0" xfId="1" applyNumberFormat="1" applyFont="1" applyFill="1" applyAlignment="1">
      <alignment horizontal="left"/>
    </xf>
    <xf numFmtId="165" fontId="26" fillId="0" borderId="0" xfId="1" applyNumberFormat="1" applyFont="1" applyFill="1"/>
    <xf numFmtId="165" fontId="28" fillId="0" borderId="0" xfId="1" applyNumberFormat="1" applyFont="1" applyFill="1"/>
    <xf numFmtId="0" fontId="15" fillId="0" borderId="0" xfId="0" applyFont="1" applyFill="1"/>
    <xf numFmtId="0" fontId="0" fillId="0" borderId="0" xfId="0" applyFont="1" applyFill="1" applyAlignment="1"/>
    <xf numFmtId="165" fontId="21" fillId="0" borderId="0" xfId="1" applyNumberFormat="1" applyFont="1" applyFill="1"/>
    <xf numFmtId="165" fontId="22" fillId="0" borderId="0" xfId="1" applyNumberFormat="1" applyFont="1" applyFill="1"/>
    <xf numFmtId="165" fontId="0" fillId="0" borderId="0" xfId="1" applyNumberFormat="1" applyFont="1" applyFill="1"/>
    <xf numFmtId="49" fontId="25" fillId="0" borderId="0" xfId="0" applyNumberFormat="1" applyFont="1" applyFill="1" applyBorder="1" applyAlignment="1">
      <alignment wrapText="1"/>
    </xf>
    <xf numFmtId="165" fontId="25" fillId="0" borderId="0" xfId="1" applyNumberFormat="1" applyFont="1" applyFill="1" applyBorder="1" applyAlignment="1">
      <alignment horizontal="center" wrapText="1"/>
    </xf>
    <xf numFmtId="165" fontId="16" fillId="0" borderId="0" xfId="1" applyNumberFormat="1" applyFont="1" applyFill="1"/>
    <xf numFmtId="165" fontId="27" fillId="0" borderId="0" xfId="1" applyNumberFormat="1" applyFont="1" applyFill="1"/>
    <xf numFmtId="0" fontId="27" fillId="0" borderId="0" xfId="0" applyFont="1" applyFill="1"/>
    <xf numFmtId="0" fontId="17" fillId="2" borderId="1" xfId="1" applyNumberFormat="1" applyFont="1" applyFill="1" applyBorder="1" applyAlignment="1">
      <alignment horizontal="left" wrapText="1"/>
    </xf>
    <xf numFmtId="0" fontId="20" fillId="0" borderId="2" xfId="0" applyFont="1" applyFill="1" applyBorder="1" applyAlignment="1">
      <alignment horizontal="center" vertical="center" wrapText="1"/>
    </xf>
    <xf numFmtId="0" fontId="18" fillId="0" borderId="1" xfId="0" applyFont="1" applyFill="1" applyBorder="1" applyAlignment="1">
      <alignment vertical="center" wrapText="1"/>
    </xf>
    <xf numFmtId="169" fontId="32" fillId="0" borderId="1" xfId="1" applyNumberFormat="1" applyFont="1" applyFill="1" applyBorder="1" applyAlignment="1">
      <alignment wrapText="1"/>
    </xf>
    <xf numFmtId="171" fontId="32" fillId="0" borderId="1" xfId="1" applyNumberFormat="1" applyFont="1" applyFill="1" applyBorder="1" applyAlignment="1">
      <alignment horizontal="right"/>
    </xf>
    <xf numFmtId="169" fontId="32" fillId="0" borderId="1" xfId="0" applyNumberFormat="1" applyFont="1" applyFill="1" applyBorder="1" applyAlignment="1">
      <alignment wrapText="1"/>
    </xf>
    <xf numFmtId="0" fontId="17" fillId="0" borderId="1" xfId="0" applyFont="1" applyFill="1" applyBorder="1" applyAlignment="1">
      <alignment wrapText="1"/>
    </xf>
    <xf numFmtId="169" fontId="17" fillId="0" borderId="1" xfId="0" applyNumberFormat="1" applyFont="1" applyFill="1" applyBorder="1" applyAlignment="1">
      <alignment horizontal="right" wrapText="1"/>
    </xf>
    <xf numFmtId="171" fontId="17" fillId="0" borderId="1" xfId="1" applyNumberFormat="1" applyFont="1" applyFill="1" applyBorder="1" applyAlignment="1">
      <alignment horizontal="right"/>
    </xf>
    <xf numFmtId="0" fontId="20" fillId="0" borderId="0" xfId="0" applyFont="1" applyFill="1" applyBorder="1" applyAlignment="1">
      <alignment vertical="center" wrapText="1"/>
    </xf>
    <xf numFmtId="0" fontId="17" fillId="0" borderId="0" xfId="0" applyFont="1" applyFill="1" applyBorder="1" applyAlignment="1">
      <alignment vertical="center" wrapText="1"/>
    </xf>
    <xf numFmtId="0" fontId="18" fillId="0" borderId="4" xfId="0" applyFont="1" applyFill="1" applyBorder="1" applyAlignment="1">
      <alignment vertical="center" wrapText="1"/>
    </xf>
    <xf numFmtId="165" fontId="32" fillId="0" borderId="1" xfId="1" applyNumberFormat="1" applyFont="1" applyFill="1" applyBorder="1" applyAlignment="1">
      <alignment vertical="center" wrapText="1"/>
    </xf>
    <xf numFmtId="164" fontId="32" fillId="0" borderId="1" xfId="1" applyNumberFormat="1" applyFont="1" applyFill="1" applyBorder="1" applyAlignment="1">
      <alignment vertical="center" wrapText="1"/>
    </xf>
    <xf numFmtId="165" fontId="32" fillId="0" borderId="0" xfId="1" applyNumberFormat="1" applyFont="1" applyFill="1" applyBorder="1" applyAlignment="1">
      <alignment vertical="center" wrapText="1"/>
    </xf>
    <xf numFmtId="0" fontId="23" fillId="0" borderId="0" xfId="0" applyFont="1" applyFill="1" applyAlignment="1">
      <alignment vertical="center"/>
    </xf>
    <xf numFmtId="0" fontId="17" fillId="0" borderId="4" xfId="0" applyFont="1" applyFill="1" applyBorder="1" applyAlignment="1">
      <alignment vertical="center" wrapText="1"/>
    </xf>
    <xf numFmtId="165" fontId="27" fillId="0" borderId="1" xfId="1" applyNumberFormat="1" applyFont="1" applyFill="1" applyBorder="1" applyAlignment="1">
      <alignment vertical="center" wrapText="1"/>
    </xf>
    <xf numFmtId="165" fontId="27" fillId="0" borderId="0" xfId="1" applyNumberFormat="1" applyFont="1" applyFill="1" applyBorder="1" applyAlignment="1">
      <alignment vertical="center" wrapText="1"/>
    </xf>
    <xf numFmtId="0" fontId="25" fillId="0" borderId="4" xfId="0" applyFont="1" applyFill="1" applyBorder="1" applyAlignment="1">
      <alignment wrapText="1"/>
    </xf>
    <xf numFmtId="165" fontId="25" fillId="0" borderId="1" xfId="0" applyNumberFormat="1" applyFont="1" applyFill="1" applyBorder="1" applyAlignment="1">
      <alignment vertical="center" wrapText="1"/>
    </xf>
    <xf numFmtId="165" fontId="25" fillId="0" borderId="0" xfId="0" applyNumberFormat="1" applyFont="1" applyFill="1" applyBorder="1" applyAlignment="1">
      <alignment vertical="center" wrapText="1"/>
    </xf>
    <xf numFmtId="0" fontId="17" fillId="0" borderId="4" xfId="0" applyFont="1" applyFill="1" applyBorder="1" applyAlignment="1">
      <alignment wrapText="1"/>
    </xf>
    <xf numFmtId="165" fontId="17" fillId="0" borderId="1" xfId="0" applyNumberFormat="1" applyFont="1" applyFill="1" applyBorder="1" applyAlignment="1">
      <alignment vertical="center" wrapText="1"/>
    </xf>
    <xf numFmtId="165" fontId="17" fillId="0" borderId="0" xfId="0" applyNumberFormat="1" applyFont="1" applyFill="1" applyBorder="1" applyAlignment="1">
      <alignment vertical="center" wrapText="1"/>
    </xf>
    <xf numFmtId="165" fontId="0" fillId="0" borderId="0" xfId="1" applyNumberFormat="1" applyFont="1" applyFill="1" applyAlignment="1">
      <alignment vertical="center"/>
    </xf>
    <xf numFmtId="165" fontId="18" fillId="0" borderId="1" xfId="0" applyNumberFormat="1" applyFont="1" applyFill="1" applyBorder="1" applyAlignment="1">
      <alignment vertical="center" wrapText="1"/>
    </xf>
    <xf numFmtId="165" fontId="18" fillId="0" borderId="0" xfId="0" applyNumberFormat="1" applyFont="1" applyFill="1" applyBorder="1" applyAlignment="1">
      <alignment vertical="center" wrapText="1"/>
    </xf>
    <xf numFmtId="166" fontId="17" fillId="0" borderId="1" xfId="0" applyNumberFormat="1" applyFont="1" applyFill="1" applyBorder="1" applyAlignment="1">
      <alignment vertical="center" wrapText="1"/>
    </xf>
    <xf numFmtId="166" fontId="18" fillId="0" borderId="0" xfId="0" applyNumberFormat="1" applyFont="1" applyFill="1" applyBorder="1" applyAlignment="1">
      <alignment vertical="center" wrapText="1"/>
    </xf>
    <xf numFmtId="164" fontId="18" fillId="0" borderId="1" xfId="1" applyFont="1" applyFill="1" applyBorder="1" applyAlignment="1">
      <alignment vertical="center" wrapText="1"/>
    </xf>
    <xf numFmtId="164" fontId="18" fillId="0" borderId="0" xfId="1" applyFont="1" applyFill="1" applyBorder="1" applyAlignment="1">
      <alignment vertical="center" wrapText="1"/>
    </xf>
    <xf numFmtId="165" fontId="27" fillId="0" borderId="1" xfId="0" applyNumberFormat="1" applyFont="1" applyFill="1" applyBorder="1" applyAlignment="1">
      <alignment vertical="center" wrapText="1"/>
    </xf>
    <xf numFmtId="165" fontId="33" fillId="0" borderId="0" xfId="1" applyNumberFormat="1" applyFont="1" applyFill="1" applyBorder="1"/>
    <xf numFmtId="165" fontId="21" fillId="0" borderId="0" xfId="1" applyNumberFormat="1" applyFont="1" applyFill="1" applyAlignment="1">
      <alignment vertical="center"/>
    </xf>
    <xf numFmtId="165" fontId="22" fillId="0" borderId="0" xfId="1" applyNumberFormat="1" applyFont="1" applyFill="1" applyAlignment="1">
      <alignment vertical="center"/>
    </xf>
    <xf numFmtId="0" fontId="18" fillId="0" borderId="1" xfId="0" applyFont="1" applyFill="1" applyBorder="1" applyAlignment="1">
      <alignment horizontal="left" vertical="center" wrapText="1"/>
    </xf>
    <xf numFmtId="165" fontId="25" fillId="0" borderId="1" xfId="1" applyNumberFormat="1" applyFont="1" applyFill="1" applyBorder="1" applyAlignment="1">
      <alignment horizontal="right"/>
    </xf>
    <xf numFmtId="0" fontId="17" fillId="0" borderId="2" xfId="0" applyFont="1" applyFill="1" applyBorder="1" applyAlignment="1"/>
    <xf numFmtId="0" fontId="17" fillId="0" borderId="1" xfId="0" applyFont="1" applyFill="1" applyBorder="1" applyAlignment="1">
      <alignment horizontal="justify" wrapText="1"/>
    </xf>
    <xf numFmtId="166" fontId="17" fillId="0" borderId="1" xfId="0" applyNumberFormat="1" applyFont="1" applyFill="1" applyBorder="1" applyAlignment="1">
      <alignment horizontal="center" wrapText="1"/>
    </xf>
    <xf numFmtId="165" fontId="16" fillId="0" borderId="1" xfId="1" applyNumberFormat="1" applyFont="1" applyFill="1" applyBorder="1" applyAlignment="1">
      <alignment horizontal="center" wrapText="1"/>
    </xf>
    <xf numFmtId="165" fontId="17" fillId="0" borderId="0" xfId="1" applyNumberFormat="1" applyFont="1" applyFill="1" applyBorder="1" applyAlignment="1">
      <alignment horizontal="center" wrapText="1"/>
    </xf>
    <xf numFmtId="166" fontId="17" fillId="0" borderId="1" xfId="0" applyNumberFormat="1" applyFont="1" applyFill="1" applyBorder="1" applyAlignment="1">
      <alignment horizontal="center"/>
    </xf>
    <xf numFmtId="165" fontId="15" fillId="0" borderId="0" xfId="1" applyNumberFormat="1" applyFont="1" applyFill="1" applyBorder="1" applyAlignment="1">
      <alignment horizontal="center" wrapText="1"/>
    </xf>
    <xf numFmtId="0" fontId="17" fillId="0" borderId="1" xfId="0" applyFont="1" applyFill="1" applyBorder="1" applyAlignment="1">
      <alignment horizontal="justify"/>
    </xf>
    <xf numFmtId="0" fontId="18" fillId="0" borderId="1" xfId="0" applyFont="1" applyFill="1" applyBorder="1" applyAlignment="1">
      <alignment horizontal="left" wrapText="1"/>
    </xf>
    <xf numFmtId="165" fontId="18" fillId="0" borderId="1" xfId="1" applyNumberFormat="1" applyFont="1" applyFill="1" applyBorder="1" applyAlignment="1">
      <alignment horizontal="center" wrapText="1"/>
    </xf>
    <xf numFmtId="165" fontId="34" fillId="0" borderId="1" xfId="1" applyNumberFormat="1" applyFont="1" applyFill="1" applyBorder="1" applyAlignment="1">
      <alignment horizontal="center" wrapText="1"/>
    </xf>
    <xf numFmtId="165" fontId="32" fillId="0" borderId="1" xfId="1" applyNumberFormat="1" applyFont="1" applyFill="1" applyBorder="1" applyAlignment="1">
      <alignment horizontal="center" wrapText="1"/>
    </xf>
    <xf numFmtId="165" fontId="23" fillId="0" borderId="0" xfId="1" applyNumberFormat="1" applyFont="1" applyFill="1" applyAlignment="1">
      <alignment vertical="center"/>
    </xf>
    <xf numFmtId="0" fontId="18" fillId="0" borderId="0" xfId="0" applyFont="1" applyFill="1" applyBorder="1" applyAlignment="1">
      <alignment horizontal="left" wrapText="1"/>
    </xf>
    <xf numFmtId="165" fontId="18" fillId="0" borderId="0" xfId="1" applyNumberFormat="1" applyFont="1" applyFill="1" applyBorder="1" applyAlignment="1">
      <alignment horizontal="center" wrapText="1"/>
    </xf>
    <xf numFmtId="165" fontId="34" fillId="0" borderId="0" xfId="1" applyNumberFormat="1" applyFont="1" applyFill="1" applyBorder="1" applyAlignment="1">
      <alignment horizontal="center" wrapText="1"/>
    </xf>
    <xf numFmtId="165" fontId="32" fillId="0" borderId="0" xfId="1" applyNumberFormat="1" applyFont="1" applyFill="1" applyBorder="1" applyAlignment="1">
      <alignment horizontal="center" wrapText="1"/>
    </xf>
    <xf numFmtId="165" fontId="0" fillId="0" borderId="1" xfId="1" applyNumberFormat="1" applyFont="1" applyFill="1" applyBorder="1" applyAlignment="1">
      <alignment horizontal="center"/>
    </xf>
    <xf numFmtId="0" fontId="27" fillId="0" borderId="1" xfId="0" applyNumberFormat="1" applyFont="1" applyFill="1" applyBorder="1" applyAlignment="1">
      <alignment horizontal="left" vertical="top" wrapText="1"/>
    </xf>
    <xf numFmtId="171" fontId="17" fillId="0" borderId="0" xfId="1" applyNumberFormat="1" applyFont="1" applyFill="1" applyBorder="1" applyAlignment="1">
      <alignment horizontal="right" wrapText="1"/>
    </xf>
    <xf numFmtId="165" fontId="17" fillId="0" borderId="0" xfId="1" applyNumberFormat="1" applyFont="1" applyFill="1" applyBorder="1" applyAlignment="1">
      <alignment horizontal="justify"/>
    </xf>
    <xf numFmtId="0" fontId="17" fillId="0" borderId="0" xfId="1" applyNumberFormat="1" applyFont="1" applyFill="1" applyBorder="1" applyAlignment="1">
      <alignment horizontal="justify"/>
    </xf>
    <xf numFmtId="0" fontId="17" fillId="2" borderId="1" xfId="1" applyNumberFormat="1" applyFont="1" applyFill="1" applyBorder="1" applyAlignment="1">
      <alignment horizontal="justify" vertical="center" wrapText="1"/>
    </xf>
    <xf numFmtId="165" fontId="27" fillId="2" borderId="1" xfId="1" applyNumberFormat="1" applyFont="1" applyFill="1" applyBorder="1" applyAlignment="1">
      <alignment wrapText="1"/>
    </xf>
    <xf numFmtId="0" fontId="17" fillId="2" borderId="0" xfId="0" applyNumberFormat="1" applyFont="1" applyFill="1" applyAlignment="1">
      <alignment wrapText="1"/>
    </xf>
    <xf numFmtId="169" fontId="17" fillId="0" borderId="1" xfId="1" applyNumberFormat="1" applyFont="1" applyFill="1" applyBorder="1" applyAlignment="1">
      <alignment wrapText="1"/>
    </xf>
    <xf numFmtId="0" fontId="15" fillId="0" borderId="0" xfId="0" applyFont="1" applyFill="1" applyBorder="1" applyAlignment="1">
      <alignment horizontal="left" vertical="center" wrapText="1"/>
    </xf>
    <xf numFmtId="0" fontId="20" fillId="0" borderId="0" xfId="0" applyFont="1" applyFill="1" applyBorder="1" applyAlignment="1">
      <alignment horizontal="center" vertical="center" wrapText="1"/>
    </xf>
    <xf numFmtId="0" fontId="27" fillId="0" borderId="0" xfId="0" applyNumberFormat="1" applyFont="1" applyFill="1" applyBorder="1" applyAlignment="1">
      <alignment horizontal="justify" vertical="center" wrapText="1"/>
    </xf>
    <xf numFmtId="0" fontId="15" fillId="0" borderId="0" xfId="0" applyNumberFormat="1" applyFont="1" applyFill="1" applyBorder="1" applyAlignment="1">
      <alignment horizontal="left" wrapText="1"/>
    </xf>
    <xf numFmtId="0" fontId="15" fillId="0" borderId="0" xfId="0" applyFont="1" applyFill="1" applyAlignment="1">
      <alignment horizontal="left" wrapText="1"/>
    </xf>
    <xf numFmtId="0" fontId="17" fillId="0" borderId="0" xfId="0" applyFont="1" applyFill="1" applyBorder="1" applyAlignment="1">
      <alignment horizontal="right"/>
    </xf>
    <xf numFmtId="0" fontId="17" fillId="2" borderId="1" xfId="1" applyNumberFormat="1" applyFont="1" applyFill="1" applyBorder="1" applyAlignment="1">
      <alignment horizontal="justify"/>
    </xf>
    <xf numFmtId="0" fontId="17" fillId="2" borderId="0" xfId="1" applyNumberFormat="1" applyFont="1" applyFill="1" applyBorder="1" applyAlignment="1">
      <alignment horizontal="justify"/>
    </xf>
    <xf numFmtId="169" fontId="17" fillId="0" borderId="0" xfId="1" applyNumberFormat="1" applyFont="1" applyFill="1" applyBorder="1" applyAlignment="1">
      <alignment horizontal="right" wrapText="1"/>
    </xf>
    <xf numFmtId="2" fontId="17" fillId="2" borderId="0" xfId="1" applyNumberFormat="1" applyFont="1" applyFill="1" applyBorder="1" applyAlignment="1">
      <alignment horizontal="left" vertical="center" wrapText="1"/>
    </xf>
  </cellXfs>
  <cellStyles count="6">
    <cellStyle name="Обычный" xfId="0" builtinId="0"/>
    <cellStyle name="Обычный 2" xfId="2"/>
    <cellStyle name="Обычный 2 2" xfId="3"/>
    <cellStyle name="Финансовый" xfId="1" builtinId="3"/>
    <cellStyle name="Финансовый 2" xfId="5"/>
    <cellStyle name="Финансовый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7030A0"/>
    <pageSetUpPr fitToPage="1"/>
  </sheetPr>
  <dimension ref="A1:J348"/>
  <sheetViews>
    <sheetView tabSelected="1" view="pageBreakPreview" topLeftCell="A280" zoomScale="90" zoomScaleNormal="100" zoomScaleSheetLayoutView="90" zoomScalePageLayoutView="90" workbookViewId="0">
      <selection activeCell="A317" sqref="A317"/>
    </sheetView>
  </sheetViews>
  <sheetFormatPr defaultColWidth="9.140625" defaultRowHeight="15"/>
  <cols>
    <col min="1" max="1" width="54.28515625" style="6" customWidth="1"/>
    <col min="2" max="2" width="14.7109375" style="6" customWidth="1"/>
    <col min="3" max="3" width="13.85546875" style="6" customWidth="1"/>
    <col min="4" max="4" width="14.5703125" style="67" customWidth="1"/>
    <col min="5" max="5" width="12.85546875" style="4" customWidth="1"/>
    <col min="6" max="6" width="12.7109375" style="5" customWidth="1"/>
    <col min="7" max="7" width="58.140625" style="1" customWidth="1"/>
    <col min="8" max="8" width="36.28515625" style="6" customWidth="1"/>
    <col min="9" max="10" width="9.140625" style="6"/>
    <col min="11" max="11" width="60.28515625" style="6" customWidth="1"/>
    <col min="12" max="16384" width="9.140625" style="6"/>
  </cols>
  <sheetData>
    <row r="1" spans="1:7" ht="27" customHeight="1">
      <c r="A1" s="270" t="s">
        <v>183</v>
      </c>
      <c r="B1" s="270"/>
      <c r="C1" s="270"/>
      <c r="D1" s="270"/>
      <c r="E1" s="270"/>
      <c r="F1" s="270"/>
      <c r="G1" s="270"/>
    </row>
    <row r="2" spans="1:7" ht="9.75" customHeight="1">
      <c r="A2" s="182"/>
      <c r="B2" s="182"/>
      <c r="C2" s="182"/>
      <c r="D2" s="182"/>
      <c r="E2" s="182"/>
      <c r="F2" s="182"/>
      <c r="G2" s="182"/>
    </row>
    <row r="3" spans="1:7">
      <c r="A3" s="159"/>
      <c r="B3" s="243"/>
      <c r="C3" s="243"/>
      <c r="D3" s="243"/>
      <c r="E3" s="197"/>
      <c r="F3" s="243" t="s">
        <v>37</v>
      </c>
      <c r="G3" s="199"/>
    </row>
    <row r="4" spans="1:7" s="19" customFormat="1" ht="92.25" customHeight="1">
      <c r="A4" s="21" t="s">
        <v>48</v>
      </c>
      <c r="B4" s="21" t="s">
        <v>130</v>
      </c>
      <c r="C4" s="21" t="s">
        <v>184</v>
      </c>
      <c r="D4" s="21" t="s">
        <v>185</v>
      </c>
      <c r="E4" s="21" t="s">
        <v>57</v>
      </c>
      <c r="F4" s="21" t="s">
        <v>58</v>
      </c>
      <c r="G4" s="230"/>
    </row>
    <row r="5" spans="1:7" ht="17.25" customHeight="1">
      <c r="A5" s="142" t="s">
        <v>49</v>
      </c>
      <c r="B5" s="65">
        <f>B6+B8</f>
        <v>6210766.2999999989</v>
      </c>
      <c r="C5" s="65">
        <f>C6+C8</f>
        <v>2274863.5999999996</v>
      </c>
      <c r="D5" s="65">
        <f>D6+D8</f>
        <v>2208100.5999999992</v>
      </c>
      <c r="E5" s="63">
        <f>D5/C5*100</f>
        <v>97.065186677566047</v>
      </c>
      <c r="F5" s="63">
        <f>D5/B5*100</f>
        <v>35.552788389413386</v>
      </c>
      <c r="G5" s="199"/>
    </row>
    <row r="6" spans="1:7">
      <c r="A6" s="241" t="s">
        <v>50</v>
      </c>
      <c r="B6" s="162">
        <f>B32</f>
        <v>6171295.9999999991</v>
      </c>
      <c r="C6" s="162">
        <f>C32</f>
        <v>2255444.4999999995</v>
      </c>
      <c r="D6" s="162">
        <f>D32</f>
        <v>2192057.6999999993</v>
      </c>
      <c r="E6" s="58">
        <f>D6/C6*100</f>
        <v>97.189609409586424</v>
      </c>
      <c r="F6" s="58">
        <f>D6/B6*100</f>
        <v>35.520216499095156</v>
      </c>
      <c r="G6" s="199"/>
    </row>
    <row r="7" spans="1:7">
      <c r="A7" s="152" t="s">
        <v>51</v>
      </c>
      <c r="B7" s="242">
        <f>B6/B5*100</f>
        <v>99.364485828423469</v>
      </c>
      <c r="C7" s="242">
        <f>C6/C5*100</f>
        <v>99.146362006056094</v>
      </c>
      <c r="D7" s="242">
        <f>D6/D5*100</f>
        <v>99.273452486720942</v>
      </c>
      <c r="E7" s="63"/>
      <c r="F7" s="63"/>
      <c r="G7" s="199"/>
    </row>
    <row r="8" spans="1:7">
      <c r="A8" s="241" t="s">
        <v>52</v>
      </c>
      <c r="B8" s="162">
        <f>B303</f>
        <v>39470.299999999996</v>
      </c>
      <c r="C8" s="162">
        <f>C303</f>
        <v>19419.099999999999</v>
      </c>
      <c r="D8" s="162">
        <f>D303</f>
        <v>16042.9</v>
      </c>
      <c r="E8" s="58">
        <f>D8/C8*100</f>
        <v>82.614024336864219</v>
      </c>
      <c r="F8" s="58">
        <f>D8/B8*100</f>
        <v>40.645498007362505</v>
      </c>
      <c r="G8" s="199"/>
    </row>
    <row r="9" spans="1:7">
      <c r="A9" s="152" t="s">
        <v>51</v>
      </c>
      <c r="B9" s="242">
        <f>B8/B5*100</f>
        <v>0.63551417157654122</v>
      </c>
      <c r="C9" s="242">
        <f>C8/C5*100</f>
        <v>0.85363799394390072</v>
      </c>
      <c r="D9" s="242">
        <f>D8/D5*100</f>
        <v>0.72654751327906009</v>
      </c>
      <c r="E9" s="63"/>
      <c r="F9" s="63"/>
      <c r="G9" s="199"/>
    </row>
    <row r="10" spans="1:7">
      <c r="A10" s="159"/>
      <c r="B10" s="159"/>
      <c r="C10" s="159"/>
      <c r="D10" s="196"/>
      <c r="E10" s="197"/>
      <c r="F10" s="198"/>
      <c r="G10" s="199"/>
    </row>
    <row r="11" spans="1:7" ht="15.75">
      <c r="A11" s="273" t="s">
        <v>124</v>
      </c>
      <c r="B11" s="273"/>
      <c r="C11" s="273"/>
      <c r="D11" s="273"/>
      <c r="E11" s="273"/>
      <c r="F11" s="273"/>
      <c r="G11" s="273"/>
    </row>
    <row r="12" spans="1:7" ht="15" customHeight="1">
      <c r="A12" s="274"/>
      <c r="B12" s="274"/>
      <c r="C12" s="274"/>
      <c r="D12" s="274"/>
      <c r="E12" s="197"/>
      <c r="F12" s="203" t="s">
        <v>37</v>
      </c>
      <c r="G12" s="199"/>
    </row>
    <row r="13" spans="1:7" s="19" customFormat="1" ht="92.25" customHeight="1">
      <c r="A13" s="21" t="s">
        <v>48</v>
      </c>
      <c r="B13" s="21" t="s">
        <v>130</v>
      </c>
      <c r="C13" s="21" t="s">
        <v>184</v>
      </c>
      <c r="D13" s="21" t="s">
        <v>185</v>
      </c>
      <c r="E13" s="21" t="s">
        <v>57</v>
      </c>
      <c r="F13" s="21" t="s">
        <v>58</v>
      </c>
      <c r="G13" s="230"/>
    </row>
    <row r="14" spans="1:7" ht="30">
      <c r="A14" s="244" t="s">
        <v>76</v>
      </c>
      <c r="B14" s="245">
        <f>B75</f>
        <v>3673831.1</v>
      </c>
      <c r="C14" s="245">
        <f>C75</f>
        <v>1035960.2</v>
      </c>
      <c r="D14" s="245">
        <f>D75</f>
        <v>1008056.3</v>
      </c>
      <c r="E14" s="246">
        <f>D14/C14*100</f>
        <v>97.306469881758019</v>
      </c>
      <c r="F14" s="158">
        <f>D14/B14*100</f>
        <v>27.43883081614721</v>
      </c>
      <c r="G14" s="247"/>
    </row>
    <row r="15" spans="1:7" s="16" customFormat="1" ht="45">
      <c r="A15" s="244" t="s">
        <v>68</v>
      </c>
      <c r="B15" s="248">
        <f>B94</f>
        <v>238480.7</v>
      </c>
      <c r="C15" s="248">
        <f>C94</f>
        <v>122772.4</v>
      </c>
      <c r="D15" s="248">
        <f>D94</f>
        <v>122772.4</v>
      </c>
      <c r="E15" s="246">
        <f>D15/C15*100</f>
        <v>100</v>
      </c>
      <c r="F15" s="158">
        <f>D15/B15*100</f>
        <v>51.481063247466139</v>
      </c>
      <c r="G15" s="249"/>
    </row>
    <row r="16" spans="1:7" s="16" customFormat="1" ht="15.75">
      <c r="A16" s="250" t="s">
        <v>106</v>
      </c>
      <c r="B16" s="248">
        <f>B105</f>
        <v>304747.59999999998</v>
      </c>
      <c r="C16" s="248">
        <f>C105</f>
        <v>149385.5</v>
      </c>
      <c r="D16" s="248">
        <f>D105</f>
        <v>148932.20000000001</v>
      </c>
      <c r="E16" s="246">
        <f>D16/C16*100</f>
        <v>99.696556894745484</v>
      </c>
      <c r="F16" s="158">
        <f>D16/B16*100</f>
        <v>48.870671992166642</v>
      </c>
      <c r="G16" s="249"/>
    </row>
    <row r="17" spans="1:7" s="16" customFormat="1" ht="30">
      <c r="A17" s="11" t="s">
        <v>121</v>
      </c>
      <c r="B17" s="245">
        <f>B118</f>
        <v>22719.5</v>
      </c>
      <c r="C17" s="245">
        <f>C118</f>
        <v>15109.400000000001</v>
      </c>
      <c r="D17" s="245">
        <f>D118</f>
        <v>15109.400000000001</v>
      </c>
      <c r="E17" s="246">
        <f t="shared" ref="E17:E32" si="0">D17/C17*100</f>
        <v>100</v>
      </c>
      <c r="F17" s="158">
        <f t="shared" ref="F17:F32" si="1">D17/B17*100</f>
        <v>66.50410440370608</v>
      </c>
      <c r="G17" s="249"/>
    </row>
    <row r="18" spans="1:7" ht="60">
      <c r="A18" s="244" t="s">
        <v>53</v>
      </c>
      <c r="B18" s="245">
        <f>B130</f>
        <v>379645.6</v>
      </c>
      <c r="C18" s="245">
        <f>C130</f>
        <v>286027</v>
      </c>
      <c r="D18" s="245">
        <f>D130</f>
        <v>282227.40000000002</v>
      </c>
      <c r="E18" s="246">
        <f t="shared" si="0"/>
        <v>98.671593940432203</v>
      </c>
      <c r="F18" s="158">
        <f t="shared" si="1"/>
        <v>74.33969997281676</v>
      </c>
      <c r="G18" s="247"/>
    </row>
    <row r="19" spans="1:7" ht="60.75" customHeight="1">
      <c r="A19" s="244" t="s">
        <v>77</v>
      </c>
      <c r="B19" s="245">
        <f>B146</f>
        <v>33689.1</v>
      </c>
      <c r="C19" s="245">
        <f>C146</f>
        <v>16965.400000000001</v>
      </c>
      <c r="D19" s="245">
        <f>D146</f>
        <v>16244.4</v>
      </c>
      <c r="E19" s="246">
        <f>D19/C19*100</f>
        <v>95.750173883315455</v>
      </c>
      <c r="F19" s="158">
        <f>D19/B19*100</f>
        <v>48.218563274174734</v>
      </c>
      <c r="G19" s="199"/>
    </row>
    <row r="20" spans="1:7" ht="30">
      <c r="A20" s="244" t="s">
        <v>78</v>
      </c>
      <c r="B20" s="245">
        <f>B159</f>
        <v>3647.8</v>
      </c>
      <c r="C20" s="245">
        <f>C159</f>
        <v>272.89999999999998</v>
      </c>
      <c r="D20" s="245">
        <f>D159</f>
        <v>262.89999999999998</v>
      </c>
      <c r="E20" s="246">
        <v>0</v>
      </c>
      <c r="F20" s="158">
        <f>D20/B20*100</f>
        <v>7.2070837216952679</v>
      </c>
      <c r="G20" s="199"/>
    </row>
    <row r="21" spans="1:7" ht="30">
      <c r="A21" s="244" t="s">
        <v>79</v>
      </c>
      <c r="B21" s="245">
        <f>B169</f>
        <v>88360.5</v>
      </c>
      <c r="C21" s="245">
        <f>C169</f>
        <v>22177.5</v>
      </c>
      <c r="D21" s="245">
        <f>D169</f>
        <v>15505.8</v>
      </c>
      <c r="E21" s="246">
        <f>D21/C21*100</f>
        <v>69.916807575245173</v>
      </c>
      <c r="F21" s="158">
        <f>D21/B21*100</f>
        <v>17.548338907090837</v>
      </c>
      <c r="G21" s="199"/>
    </row>
    <row r="22" spans="1:7" ht="45" customHeight="1">
      <c r="A22" s="244" t="s">
        <v>169</v>
      </c>
      <c r="B22" s="245">
        <f>B184</f>
        <v>235.2</v>
      </c>
      <c r="C22" s="245">
        <f t="shared" ref="C22:D22" si="2">C184</f>
        <v>85.2</v>
      </c>
      <c r="D22" s="245">
        <f t="shared" si="2"/>
        <v>70</v>
      </c>
      <c r="E22" s="246">
        <f>D22/C22*100</f>
        <v>82.159624413145536</v>
      </c>
      <c r="F22" s="158">
        <f>D22/B22*100</f>
        <v>29.761904761904763</v>
      </c>
      <c r="G22" s="199"/>
    </row>
    <row r="23" spans="1:7" s="19" customFormat="1" ht="89.25" customHeight="1">
      <c r="A23" s="21" t="s">
        <v>48</v>
      </c>
      <c r="B23" s="21" t="s">
        <v>130</v>
      </c>
      <c r="C23" s="21" t="s">
        <v>184</v>
      </c>
      <c r="D23" s="21" t="s">
        <v>185</v>
      </c>
      <c r="E23" s="21" t="s">
        <v>57</v>
      </c>
      <c r="F23" s="21" t="s">
        <v>58</v>
      </c>
      <c r="G23" s="230"/>
    </row>
    <row r="24" spans="1:7" ht="45">
      <c r="A24" s="244" t="s">
        <v>170</v>
      </c>
      <c r="B24" s="245">
        <f>B195</f>
        <v>13675.300000000001</v>
      </c>
      <c r="C24" s="245">
        <f>C195</f>
        <v>7402.0999999999995</v>
      </c>
      <c r="D24" s="245">
        <f>D195</f>
        <v>7329.9</v>
      </c>
      <c r="E24" s="246">
        <f t="shared" si="0"/>
        <v>99.024601126707296</v>
      </c>
      <c r="F24" s="158">
        <f t="shared" si="1"/>
        <v>53.599555402806509</v>
      </c>
      <c r="G24" s="199"/>
    </row>
    <row r="25" spans="1:7" ht="45.75" customHeight="1">
      <c r="A25" s="244" t="s">
        <v>171</v>
      </c>
      <c r="B25" s="245">
        <f>B207</f>
        <v>46352.3</v>
      </c>
      <c r="C25" s="245">
        <f>C207</f>
        <v>20997.8</v>
      </c>
      <c r="D25" s="245">
        <f>D207</f>
        <v>20997.8</v>
      </c>
      <c r="E25" s="246">
        <f t="shared" si="0"/>
        <v>100</v>
      </c>
      <c r="F25" s="158">
        <f t="shared" si="1"/>
        <v>45.300448952910635</v>
      </c>
      <c r="G25" s="199"/>
    </row>
    <row r="26" spans="1:7" ht="30">
      <c r="A26" s="244" t="s">
        <v>172</v>
      </c>
      <c r="B26" s="245">
        <f>B222</f>
        <v>22623.8</v>
      </c>
      <c r="C26" s="245">
        <f>C222</f>
        <v>8178</v>
      </c>
      <c r="D26" s="245">
        <f>D222</f>
        <v>7982.9</v>
      </c>
      <c r="E26" s="246">
        <f t="shared" si="0"/>
        <v>97.614331132306191</v>
      </c>
      <c r="F26" s="158">
        <f t="shared" si="1"/>
        <v>35.28540740282358</v>
      </c>
      <c r="G26" s="199"/>
    </row>
    <row r="27" spans="1:7" ht="30">
      <c r="A27" s="244" t="s">
        <v>173</v>
      </c>
      <c r="B27" s="245">
        <f>B237</f>
        <v>198798.1</v>
      </c>
      <c r="C27" s="245">
        <f>C237</f>
        <v>137177</v>
      </c>
      <c r="D27" s="245">
        <f>D237</f>
        <v>137127</v>
      </c>
      <c r="E27" s="246">
        <f t="shared" si="0"/>
        <v>99.963550741013435</v>
      </c>
      <c r="F27" s="158">
        <f t="shared" si="1"/>
        <v>68.978023431813483</v>
      </c>
      <c r="G27" s="199"/>
    </row>
    <row r="28" spans="1:7" s="17" customFormat="1" ht="45">
      <c r="A28" s="244" t="s">
        <v>174</v>
      </c>
      <c r="B28" s="245">
        <f>B250</f>
        <v>82213.399999999994</v>
      </c>
      <c r="C28" s="245">
        <f>C250</f>
        <v>29499.3</v>
      </c>
      <c r="D28" s="245">
        <f>D250</f>
        <v>25561.3</v>
      </c>
      <c r="E28" s="246">
        <f>D28/C28*100</f>
        <v>86.650530690558753</v>
      </c>
      <c r="F28" s="158">
        <f>D28/B28*100</f>
        <v>31.091403591142079</v>
      </c>
      <c r="G28" s="194"/>
    </row>
    <row r="29" spans="1:7" ht="30">
      <c r="A29" s="244" t="s">
        <v>175</v>
      </c>
      <c r="B29" s="245">
        <f>B267</f>
        <v>33632.1</v>
      </c>
      <c r="C29" s="245">
        <f>C267</f>
        <v>15896.7</v>
      </c>
      <c r="D29" s="245">
        <f>D267</f>
        <v>15768.8</v>
      </c>
      <c r="E29" s="246">
        <f t="shared" si="0"/>
        <v>99.195430498153698</v>
      </c>
      <c r="F29" s="158">
        <f t="shared" si="1"/>
        <v>46.886159353712678</v>
      </c>
      <c r="G29" s="199"/>
    </row>
    <row r="30" spans="1:7" ht="45">
      <c r="A30" s="244" t="s">
        <v>176</v>
      </c>
      <c r="B30" s="245">
        <f>B278</f>
        <v>483542.9</v>
      </c>
      <c r="C30" s="245">
        <f>C278</f>
        <v>237059.7</v>
      </c>
      <c r="D30" s="245">
        <f>D278</f>
        <v>223063.19999999998</v>
      </c>
      <c r="E30" s="246">
        <f t="shared" si="0"/>
        <v>94.095791060226588</v>
      </c>
      <c r="F30" s="158">
        <f t="shared" si="1"/>
        <v>46.131005129017502</v>
      </c>
      <c r="G30" s="199"/>
    </row>
    <row r="31" spans="1:7" s="17" customFormat="1" ht="45">
      <c r="A31" s="244" t="s">
        <v>177</v>
      </c>
      <c r="B31" s="245">
        <f>B291</f>
        <v>545101</v>
      </c>
      <c r="C31" s="245">
        <f>C291</f>
        <v>150478.39999999999</v>
      </c>
      <c r="D31" s="245">
        <f>D291</f>
        <v>145046</v>
      </c>
      <c r="E31" s="246">
        <f t="shared" si="0"/>
        <v>96.389913768354802</v>
      </c>
      <c r="F31" s="158">
        <f t="shared" si="1"/>
        <v>26.609013742407374</v>
      </c>
      <c r="G31" s="194"/>
    </row>
    <row r="32" spans="1:7" s="18" customFormat="1" ht="16.899999999999999" customHeight="1">
      <c r="A32" s="251" t="s">
        <v>41</v>
      </c>
      <c r="B32" s="252">
        <f>B14+B15+B16+B17+B18+B19+B20+B21+B22+B24+B25+B26+B27+B28+B29+B30+B31</f>
        <v>6171295.9999999991</v>
      </c>
      <c r="C32" s="252">
        <f>C14+C15+C16+C17+C18+C19+C20+C21+C22+C24+C25+C26+C27+C28+C29+C30+C31</f>
        <v>2255444.4999999995</v>
      </c>
      <c r="D32" s="252">
        <f>D14+D15+D16+D17+D18+D19+D20+D21+D22+D24+D25+D26+D27+D28+D29+D30+D31</f>
        <v>2192057.6999999993</v>
      </c>
      <c r="E32" s="253">
        <f t="shared" si="0"/>
        <v>97.189609409586424</v>
      </c>
      <c r="F32" s="254">
        <f t="shared" si="1"/>
        <v>35.520216499095156</v>
      </c>
      <c r="G32" s="255"/>
    </row>
    <row r="33" spans="1:7" s="18" customFormat="1" ht="16.899999999999999" customHeight="1">
      <c r="A33" s="256"/>
      <c r="B33" s="257"/>
      <c r="C33" s="257"/>
      <c r="D33" s="257"/>
      <c r="E33" s="258"/>
      <c r="F33" s="259"/>
      <c r="G33" s="255"/>
    </row>
    <row r="34" spans="1:7" s="20" customFormat="1" ht="30" customHeight="1">
      <c r="A34" s="270" t="s">
        <v>186</v>
      </c>
      <c r="B34" s="270"/>
      <c r="C34" s="270"/>
      <c r="D34" s="270"/>
      <c r="E34" s="270"/>
      <c r="F34" s="270"/>
      <c r="G34" s="214"/>
    </row>
    <row r="35" spans="1:7" s="20" customFormat="1" ht="15.75" customHeight="1">
      <c r="A35" s="182"/>
      <c r="B35" s="182"/>
      <c r="E35" s="182"/>
      <c r="F35" s="13" t="s">
        <v>37</v>
      </c>
      <c r="G35" s="105"/>
    </row>
    <row r="36" spans="1:7" s="20" customFormat="1" ht="90">
      <c r="A36" s="21" t="s">
        <v>48</v>
      </c>
      <c r="B36" s="21" t="s">
        <v>130</v>
      </c>
      <c r="C36" s="21" t="s">
        <v>184</v>
      </c>
      <c r="D36" s="21" t="s">
        <v>185</v>
      </c>
      <c r="E36" s="21" t="s">
        <v>57</v>
      </c>
      <c r="F36" s="21" t="s">
        <v>58</v>
      </c>
      <c r="G36" s="215"/>
    </row>
    <row r="37" spans="1:7" s="20" customFormat="1" ht="28.5">
      <c r="A37" s="216" t="s">
        <v>75</v>
      </c>
      <c r="B37" s="217">
        <f>B38+B48+B53</f>
        <v>1600157.0000000002</v>
      </c>
      <c r="C37" s="217">
        <f>C38+C48+C53</f>
        <v>13085.9</v>
      </c>
      <c r="D37" s="217">
        <f>D38+D48+D53</f>
        <v>12993.8</v>
      </c>
      <c r="E37" s="217">
        <f>D37/C37*100</f>
        <v>99.296189027884978</v>
      </c>
      <c r="F37" s="218">
        <f>D37/B37*100</f>
        <v>0.81203281927960802</v>
      </c>
      <c r="G37" s="219"/>
    </row>
    <row r="38" spans="1:7" s="220" customFormat="1" ht="15" customHeight="1">
      <c r="A38" s="216" t="s">
        <v>125</v>
      </c>
      <c r="B38" s="217">
        <f>B39+B44</f>
        <v>1579587.3000000003</v>
      </c>
      <c r="C38" s="217">
        <f>C39+C44</f>
        <v>1588.8000000000002</v>
      </c>
      <c r="D38" s="217">
        <f>D39+D44</f>
        <v>1496.6999999999998</v>
      </c>
      <c r="E38" s="217">
        <f>D38/C38*100</f>
        <v>94.203172205438051</v>
      </c>
      <c r="F38" s="218">
        <f>D38/B38*100</f>
        <v>9.4752597719670165E-2</v>
      </c>
      <c r="G38" s="219"/>
    </row>
    <row r="39" spans="1:7" s="20" customFormat="1" ht="45">
      <c r="A39" s="221" t="s">
        <v>164</v>
      </c>
      <c r="B39" s="222">
        <f>B40+B41+B42</f>
        <v>1576640.7000000002</v>
      </c>
      <c r="C39" s="222">
        <f>C40+C41+C42</f>
        <v>0</v>
      </c>
      <c r="D39" s="222">
        <f>D40+D41+D42</f>
        <v>0</v>
      </c>
      <c r="E39" s="222">
        <v>0</v>
      </c>
      <c r="F39" s="222">
        <v>0</v>
      </c>
      <c r="G39" s="223"/>
    </row>
    <row r="40" spans="1:7" s="20" customFormat="1" ht="15" customHeight="1">
      <c r="A40" s="224" t="s">
        <v>3</v>
      </c>
      <c r="B40" s="222">
        <v>107169.3</v>
      </c>
      <c r="C40" s="222">
        <v>0</v>
      </c>
      <c r="D40" s="222">
        <v>0</v>
      </c>
      <c r="E40" s="222">
        <v>0</v>
      </c>
      <c r="F40" s="222">
        <v>0</v>
      </c>
      <c r="G40" s="223"/>
    </row>
    <row r="41" spans="1:7" s="20" customFormat="1" ht="15" customHeight="1">
      <c r="A41" s="224" t="s">
        <v>2</v>
      </c>
      <c r="B41" s="222">
        <f>167623.9+848398.1+295785.3</f>
        <v>1311807.3</v>
      </c>
      <c r="C41" s="222">
        <v>0</v>
      </c>
      <c r="D41" s="222">
        <v>0</v>
      </c>
      <c r="E41" s="222">
        <v>0</v>
      </c>
      <c r="F41" s="222">
        <v>0</v>
      </c>
      <c r="G41" s="223"/>
    </row>
    <row r="42" spans="1:7" s="20" customFormat="1" ht="15" customHeight="1">
      <c r="A42" s="224" t="s">
        <v>1</v>
      </c>
      <c r="B42" s="225">
        <f>30532.6+51850+42416.5+5317.6+27547.4</f>
        <v>157664.1</v>
      </c>
      <c r="C42" s="225">
        <v>0</v>
      </c>
      <c r="D42" s="225">
        <v>0</v>
      </c>
      <c r="E42" s="222">
        <v>0</v>
      </c>
      <c r="F42" s="222">
        <f t="shared" ref="F42:F51" si="3">D42/B42*100</f>
        <v>0</v>
      </c>
      <c r="G42" s="226"/>
    </row>
    <row r="43" spans="1:7" s="20" customFormat="1" ht="91.5" customHeight="1">
      <c r="A43" s="21" t="s">
        <v>48</v>
      </c>
      <c r="B43" s="21" t="s">
        <v>130</v>
      </c>
      <c r="C43" s="21" t="s">
        <v>184</v>
      </c>
      <c r="D43" s="21" t="s">
        <v>185</v>
      </c>
      <c r="E43" s="21" t="s">
        <v>57</v>
      </c>
      <c r="F43" s="21" t="s">
        <v>58</v>
      </c>
      <c r="G43" s="230"/>
    </row>
    <row r="44" spans="1:7" s="20" customFormat="1" ht="90">
      <c r="A44" s="227" t="s">
        <v>165</v>
      </c>
      <c r="B44" s="228">
        <f>B45+B46+B47</f>
        <v>2946.6000000000004</v>
      </c>
      <c r="C44" s="228">
        <f>C45+C46+C47</f>
        <v>1588.8000000000002</v>
      </c>
      <c r="D44" s="228">
        <f>D45+D46+D47</f>
        <v>1496.6999999999998</v>
      </c>
      <c r="E44" s="133">
        <f>D44/C44*100</f>
        <v>94.203172205438051</v>
      </c>
      <c r="F44" s="133">
        <f t="shared" si="3"/>
        <v>50.794135613927907</v>
      </c>
      <c r="G44" s="229"/>
    </row>
    <row r="45" spans="1:7" s="20" customFormat="1" ht="15" customHeight="1">
      <c r="A45" s="224" t="s">
        <v>3</v>
      </c>
      <c r="B45" s="225">
        <v>1137.7</v>
      </c>
      <c r="C45" s="225">
        <v>614.70000000000005</v>
      </c>
      <c r="D45" s="225">
        <v>577.9</v>
      </c>
      <c r="E45" s="153">
        <f>D45/C45*100</f>
        <v>94.013339840572627</v>
      </c>
      <c r="F45" s="153">
        <f t="shared" si="3"/>
        <v>50.795464533708355</v>
      </c>
      <c r="G45" s="226"/>
    </row>
    <row r="46" spans="1:7" s="20" customFormat="1" ht="15" customHeight="1">
      <c r="A46" s="224" t="s">
        <v>2</v>
      </c>
      <c r="B46" s="225">
        <v>1779.4</v>
      </c>
      <c r="C46" s="225">
        <v>958.2</v>
      </c>
      <c r="D46" s="225">
        <v>903.8</v>
      </c>
      <c r="E46" s="153">
        <f>D46/C46*100</f>
        <v>94.322688374034641</v>
      </c>
      <c r="F46" s="153">
        <f t="shared" si="3"/>
        <v>50.792401933235922</v>
      </c>
      <c r="G46" s="226"/>
    </row>
    <row r="47" spans="1:7" s="20" customFormat="1" ht="17.25" customHeight="1">
      <c r="A47" s="224" t="s">
        <v>1</v>
      </c>
      <c r="B47" s="225">
        <v>29.5</v>
      </c>
      <c r="C47" s="225">
        <v>15.9</v>
      </c>
      <c r="D47" s="225">
        <v>15</v>
      </c>
      <c r="E47" s="153">
        <f>D47/C47*100</f>
        <v>94.339622641509436</v>
      </c>
      <c r="F47" s="153">
        <f t="shared" si="3"/>
        <v>50.847457627118644</v>
      </c>
      <c r="G47" s="226"/>
    </row>
    <row r="48" spans="1:7" s="220" customFormat="1" ht="15" customHeight="1">
      <c r="A48" s="72" t="s">
        <v>126</v>
      </c>
      <c r="B48" s="231">
        <f>B49</f>
        <v>16355.7</v>
      </c>
      <c r="C48" s="231">
        <f>C49</f>
        <v>7283.0999999999995</v>
      </c>
      <c r="D48" s="231">
        <f>D49</f>
        <v>7283.0999999999995</v>
      </c>
      <c r="E48" s="217">
        <f>D48/C48*100</f>
        <v>100</v>
      </c>
      <c r="F48" s="217">
        <f t="shared" si="3"/>
        <v>44.529430106935195</v>
      </c>
      <c r="G48" s="232"/>
    </row>
    <row r="49" spans="1:7" s="20" customFormat="1" ht="45">
      <c r="A49" s="227" t="s">
        <v>166</v>
      </c>
      <c r="B49" s="233">
        <f>B50+B51+B52</f>
        <v>16355.7</v>
      </c>
      <c r="C49" s="233">
        <f>C50+C51+C52</f>
        <v>7283.0999999999995</v>
      </c>
      <c r="D49" s="233">
        <f>D50+D51+D52</f>
        <v>7283.0999999999995</v>
      </c>
      <c r="E49" s="133">
        <f>D49/C49*100</f>
        <v>100</v>
      </c>
      <c r="F49" s="133">
        <f t="shared" si="3"/>
        <v>44.529430106935195</v>
      </c>
      <c r="G49" s="234"/>
    </row>
    <row r="50" spans="1:7" s="20" customFormat="1" ht="15" customHeight="1">
      <c r="A50" s="224" t="s">
        <v>3</v>
      </c>
      <c r="B50" s="225">
        <v>5730.1</v>
      </c>
      <c r="C50" s="225">
        <v>2551.6</v>
      </c>
      <c r="D50" s="225">
        <v>2551.6</v>
      </c>
      <c r="E50" s="222">
        <f>D50/C50*100</f>
        <v>100</v>
      </c>
      <c r="F50" s="222">
        <f t="shared" si="3"/>
        <v>44.529763878466341</v>
      </c>
      <c r="G50" s="226"/>
    </row>
    <row r="51" spans="1:7" s="20" customFormat="1" ht="15" customHeight="1">
      <c r="A51" s="224" t="s">
        <v>2</v>
      </c>
      <c r="B51" s="225">
        <v>8990</v>
      </c>
      <c r="C51" s="225">
        <v>4003.2</v>
      </c>
      <c r="D51" s="225">
        <v>4003.2</v>
      </c>
      <c r="E51" s="222">
        <f>D51/C51*100</f>
        <v>100</v>
      </c>
      <c r="F51" s="222">
        <f t="shared" si="3"/>
        <v>44.529477196885423</v>
      </c>
      <c r="G51" s="226"/>
    </row>
    <row r="52" spans="1:7" s="20" customFormat="1" ht="15" customHeight="1">
      <c r="A52" s="224" t="s">
        <v>1</v>
      </c>
      <c r="B52" s="225">
        <v>1635.6</v>
      </c>
      <c r="C52" s="225">
        <v>728.3</v>
      </c>
      <c r="D52" s="225">
        <v>728.3</v>
      </c>
      <c r="E52" s="222">
        <f>D52/C52*100</f>
        <v>100</v>
      </c>
      <c r="F52" s="222">
        <f>D52/B52*100</f>
        <v>44.528001956468572</v>
      </c>
      <c r="G52" s="226"/>
    </row>
    <row r="53" spans="1:7" s="220" customFormat="1" ht="42.75" customHeight="1">
      <c r="A53" s="72" t="s">
        <v>127</v>
      </c>
      <c r="B53" s="235">
        <f>B54+B57</f>
        <v>4214</v>
      </c>
      <c r="C53" s="235">
        <f t="shared" ref="C53:D53" si="4">C54+C57</f>
        <v>4214</v>
      </c>
      <c r="D53" s="235">
        <f t="shared" si="4"/>
        <v>4214</v>
      </c>
      <c r="E53" s="217">
        <f>D53/C53*100</f>
        <v>100</v>
      </c>
      <c r="F53" s="217">
        <f>D53/B53*100</f>
        <v>100</v>
      </c>
      <c r="G53" s="236"/>
    </row>
    <row r="54" spans="1:7" s="20" customFormat="1" ht="50.25" customHeight="1">
      <c r="A54" s="11" t="s">
        <v>167</v>
      </c>
      <c r="B54" s="228">
        <f>SUM(B55:B56)</f>
        <v>318.7</v>
      </c>
      <c r="C54" s="228">
        <f>SUM(C55:C56)</f>
        <v>318.7</v>
      </c>
      <c r="D54" s="228">
        <f>SUM(D55:D56)</f>
        <v>318.7</v>
      </c>
      <c r="E54" s="222">
        <f>D54/C54*100</f>
        <v>100</v>
      </c>
      <c r="F54" s="222">
        <f>D54/B54*100</f>
        <v>100</v>
      </c>
      <c r="G54" s="232"/>
    </row>
    <row r="55" spans="1:7" s="20" customFormat="1" ht="15" customHeight="1">
      <c r="A55" s="224" t="s">
        <v>2</v>
      </c>
      <c r="B55" s="225">
        <v>302.8</v>
      </c>
      <c r="C55" s="225">
        <v>302.8</v>
      </c>
      <c r="D55" s="225">
        <v>302.8</v>
      </c>
      <c r="E55" s="222">
        <f>D55/C55*100</f>
        <v>100</v>
      </c>
      <c r="F55" s="222">
        <f>D55/B55*100</f>
        <v>100</v>
      </c>
      <c r="G55" s="226"/>
    </row>
    <row r="56" spans="1:7" s="20" customFormat="1" ht="15" customHeight="1">
      <c r="A56" s="224" t="s">
        <v>1</v>
      </c>
      <c r="B56" s="225">
        <v>15.9</v>
      </c>
      <c r="C56" s="225">
        <v>15.9</v>
      </c>
      <c r="D56" s="225">
        <v>15.9</v>
      </c>
      <c r="E56" s="222">
        <f t="shared" ref="E56:E59" si="5">D56/C56*100</f>
        <v>100</v>
      </c>
      <c r="F56" s="222">
        <f t="shared" ref="F56:F59" si="6">D56/B56*100</f>
        <v>100</v>
      </c>
      <c r="G56" s="226"/>
    </row>
    <row r="57" spans="1:7" s="20" customFormat="1" ht="45">
      <c r="A57" s="11" t="s">
        <v>168</v>
      </c>
      <c r="B57" s="237">
        <f>B58+B59</f>
        <v>3895.3</v>
      </c>
      <c r="C57" s="237">
        <f t="shared" ref="C57:D57" si="7">C58+C59</f>
        <v>3895.3</v>
      </c>
      <c r="D57" s="237">
        <f t="shared" si="7"/>
        <v>3895.3</v>
      </c>
      <c r="E57" s="222">
        <f t="shared" si="5"/>
        <v>100</v>
      </c>
      <c r="F57" s="222">
        <f t="shared" si="6"/>
        <v>100</v>
      </c>
      <c r="G57" s="226"/>
    </row>
    <row r="58" spans="1:7" s="20" customFormat="1">
      <c r="A58" s="224" t="s">
        <v>2</v>
      </c>
      <c r="B58" s="225">
        <v>3700.5</v>
      </c>
      <c r="C58" s="225">
        <v>3700.5</v>
      </c>
      <c r="D58" s="225">
        <v>3700.5</v>
      </c>
      <c r="E58" s="222">
        <f t="shared" si="5"/>
        <v>100</v>
      </c>
      <c r="F58" s="222">
        <f t="shared" si="6"/>
        <v>100</v>
      </c>
      <c r="G58" s="226"/>
    </row>
    <row r="59" spans="1:7" s="20" customFormat="1">
      <c r="A59" s="224" t="s">
        <v>1</v>
      </c>
      <c r="B59" s="225">
        <v>194.8</v>
      </c>
      <c r="C59" s="225">
        <v>194.8</v>
      </c>
      <c r="D59" s="225">
        <v>194.8</v>
      </c>
      <c r="E59" s="222">
        <f t="shared" si="5"/>
        <v>100</v>
      </c>
      <c r="F59" s="222">
        <f t="shared" si="6"/>
        <v>100</v>
      </c>
      <c r="G59" s="226"/>
    </row>
    <row r="60" spans="1:7" s="20" customFormat="1" ht="12" customHeight="1">
      <c r="A60" s="147"/>
      <c r="B60" s="238"/>
      <c r="C60" s="238"/>
      <c r="D60" s="238"/>
      <c r="E60" s="239"/>
      <c r="F60" s="240"/>
      <c r="G60" s="230"/>
    </row>
    <row r="61" spans="1:7" s="19" customFormat="1" ht="37.5" customHeight="1">
      <c r="A61" s="270" t="s">
        <v>163</v>
      </c>
      <c r="B61" s="270"/>
      <c r="C61" s="270"/>
      <c r="D61" s="270"/>
      <c r="E61" s="270"/>
      <c r="F61" s="270"/>
      <c r="G61" s="230"/>
    </row>
    <row r="62" spans="1:7" s="19" customFormat="1" ht="17.25" customHeight="1">
      <c r="A62" s="206"/>
      <c r="B62" s="206"/>
      <c r="C62" s="206"/>
      <c r="D62" s="206"/>
      <c r="E62" s="206"/>
      <c r="F62" s="13" t="s">
        <v>37</v>
      </c>
      <c r="G62" s="230"/>
    </row>
    <row r="63" spans="1:7" s="19" customFormat="1" ht="90">
      <c r="A63" s="21" t="s">
        <v>48</v>
      </c>
      <c r="B63" s="21" t="s">
        <v>130</v>
      </c>
      <c r="C63" s="21" t="s">
        <v>184</v>
      </c>
      <c r="D63" s="21" t="s">
        <v>185</v>
      </c>
      <c r="E63" s="21" t="s">
        <v>57</v>
      </c>
      <c r="F63" s="21" t="s">
        <v>58</v>
      </c>
      <c r="G63" s="230"/>
    </row>
    <row r="64" spans="1:7" s="19" customFormat="1" ht="32.25" customHeight="1">
      <c r="A64" s="207" t="s">
        <v>101</v>
      </c>
      <c r="B64" s="208">
        <f>B66</f>
        <v>331.7</v>
      </c>
      <c r="C64" s="208">
        <f t="shared" ref="C64:D64" si="8">C66</f>
        <v>0</v>
      </c>
      <c r="D64" s="208">
        <f t="shared" si="8"/>
        <v>0</v>
      </c>
      <c r="E64" s="209">
        <v>0</v>
      </c>
      <c r="F64" s="209">
        <f t="shared" ref="F64:F67" si="9">D64/B64*100</f>
        <v>0</v>
      </c>
      <c r="G64" s="230"/>
    </row>
    <row r="65" spans="1:7" s="19" customFormat="1" ht="90">
      <c r="A65" s="21" t="s">
        <v>48</v>
      </c>
      <c r="B65" s="21" t="s">
        <v>130</v>
      </c>
      <c r="C65" s="21" t="s">
        <v>184</v>
      </c>
      <c r="D65" s="21" t="s">
        <v>185</v>
      </c>
      <c r="E65" s="21" t="s">
        <v>57</v>
      </c>
      <c r="F65" s="21" t="s">
        <v>58</v>
      </c>
      <c r="G65" s="230"/>
    </row>
    <row r="66" spans="1:7" s="19" customFormat="1" ht="40.5" customHeight="1">
      <c r="A66" s="56" t="s">
        <v>195</v>
      </c>
      <c r="B66" s="210">
        <f>B67</f>
        <v>331.7</v>
      </c>
      <c r="C66" s="210">
        <f>C67</f>
        <v>0</v>
      </c>
      <c r="D66" s="210">
        <f>D67</f>
        <v>0</v>
      </c>
      <c r="E66" s="209">
        <v>0</v>
      </c>
      <c r="F66" s="209">
        <f t="shared" si="9"/>
        <v>0</v>
      </c>
      <c r="G66" s="230"/>
    </row>
    <row r="67" spans="1:7" s="19" customFormat="1" ht="45.75" customHeight="1">
      <c r="A67" s="211" t="s">
        <v>123</v>
      </c>
      <c r="B67" s="212">
        <f>B297</f>
        <v>331.7</v>
      </c>
      <c r="C67" s="212">
        <f>C297</f>
        <v>0</v>
      </c>
      <c r="D67" s="212">
        <f>D297</f>
        <v>0</v>
      </c>
      <c r="E67" s="213">
        <v>0</v>
      </c>
      <c r="F67" s="213">
        <f t="shared" si="9"/>
        <v>0</v>
      </c>
      <c r="G67" s="230"/>
    </row>
    <row r="68" spans="1:7" s="19" customFormat="1" ht="9" customHeight="1">
      <c r="A68" s="147"/>
      <c r="B68" s="238"/>
      <c r="C68" s="238"/>
      <c r="D68" s="238"/>
      <c r="E68" s="53"/>
      <c r="F68" s="54"/>
      <c r="G68" s="230"/>
    </row>
    <row r="69" spans="1:7" s="87" customFormat="1" ht="18.600000000000001" customHeight="1">
      <c r="A69" s="270" t="s">
        <v>42</v>
      </c>
      <c r="B69" s="270"/>
      <c r="C69" s="270"/>
      <c r="D69" s="270"/>
      <c r="E69" s="270"/>
      <c r="F69" s="270"/>
      <c r="G69" s="270"/>
    </row>
    <row r="70" spans="1:7" s="87" customFormat="1" ht="19.899999999999999" customHeight="1">
      <c r="A70" s="269" t="s">
        <v>43</v>
      </c>
      <c r="B70" s="269"/>
      <c r="C70" s="269"/>
      <c r="D70" s="269"/>
      <c r="E70" s="269"/>
      <c r="F70" s="269"/>
      <c r="G70" s="269"/>
    </row>
    <row r="71" spans="1:7" s="87" customFormat="1" ht="20.25" customHeight="1">
      <c r="A71" s="269" t="s">
        <v>145</v>
      </c>
      <c r="B71" s="269"/>
      <c r="C71" s="269"/>
      <c r="D71" s="269"/>
      <c r="E71" s="269"/>
      <c r="F71" s="269"/>
      <c r="G71" s="269"/>
    </row>
    <row r="72" spans="1:7" s="40" customFormat="1" ht="31.15" customHeight="1">
      <c r="A72" s="269" t="s">
        <v>7</v>
      </c>
      <c r="B72" s="269"/>
      <c r="C72" s="269"/>
      <c r="D72" s="269"/>
      <c r="E72" s="269"/>
      <c r="F72" s="269"/>
      <c r="G72" s="269"/>
    </row>
    <row r="73" spans="1:7" s="87" customFormat="1" ht="15.6" customHeight="1">
      <c r="A73" s="88"/>
      <c r="B73" s="89"/>
      <c r="C73" s="89"/>
      <c r="E73" s="90"/>
      <c r="F73" s="91"/>
      <c r="G73" s="92" t="s">
        <v>37</v>
      </c>
    </row>
    <row r="74" spans="1:7" s="20" customFormat="1" ht="90" customHeight="1">
      <c r="A74" s="21" t="s">
        <v>48</v>
      </c>
      <c r="B74" s="21" t="s">
        <v>130</v>
      </c>
      <c r="C74" s="21" t="s">
        <v>184</v>
      </c>
      <c r="D74" s="21" t="s">
        <v>185</v>
      </c>
      <c r="E74" s="21" t="s">
        <v>57</v>
      </c>
      <c r="F74" s="21" t="s">
        <v>58</v>
      </c>
      <c r="G74" s="21" t="s">
        <v>102</v>
      </c>
    </row>
    <row r="75" spans="1:7" ht="17.45" customHeight="1">
      <c r="A75" s="72" t="s">
        <v>6</v>
      </c>
      <c r="B75" s="57">
        <f>B79+B80+B81+B83+B84+B85+B86</f>
        <v>3673831.1</v>
      </c>
      <c r="C75" s="57">
        <f>C79+C80+C81+C83+C84+C85+C86</f>
        <v>1035960.2</v>
      </c>
      <c r="D75" s="57">
        <f>D79+D80+D81+D83+D84+D85+D86</f>
        <v>1008056.3</v>
      </c>
      <c r="E75" s="58">
        <f t="shared" ref="E75:E80" si="10">D75/C75*100</f>
        <v>97.306469881758019</v>
      </c>
      <c r="F75" s="58">
        <f t="shared" ref="F75:F86" si="11">D75/B75*100</f>
        <v>27.43883081614721</v>
      </c>
      <c r="G75" s="260"/>
    </row>
    <row r="76" spans="1:7" ht="17.45" customHeight="1">
      <c r="A76" s="93" t="s">
        <v>1</v>
      </c>
      <c r="B76" s="61">
        <f>B75-B77-B78</f>
        <v>621044.50000000023</v>
      </c>
      <c r="C76" s="94">
        <v>67896.800000000003</v>
      </c>
      <c r="D76" s="94">
        <v>63013.2</v>
      </c>
      <c r="E76" s="95">
        <f t="shared" si="10"/>
        <v>92.807319343474205</v>
      </c>
      <c r="F76" s="95">
        <f t="shared" si="11"/>
        <v>10.146326068421823</v>
      </c>
      <c r="G76" s="260"/>
    </row>
    <row r="77" spans="1:7" ht="17.45" customHeight="1">
      <c r="A77" s="93" t="s">
        <v>2</v>
      </c>
      <c r="B77" s="61">
        <v>2888681.4</v>
      </c>
      <c r="C77" s="61">
        <v>816442.5</v>
      </c>
      <c r="D77" s="61">
        <v>803459.8</v>
      </c>
      <c r="E77" s="95">
        <f t="shared" si="10"/>
        <v>98.40984515137319</v>
      </c>
      <c r="F77" s="95">
        <f t="shared" si="11"/>
        <v>27.814067691923384</v>
      </c>
      <c r="G77" s="260"/>
    </row>
    <row r="78" spans="1:7" ht="17.45" customHeight="1">
      <c r="A78" s="60" t="s">
        <v>3</v>
      </c>
      <c r="B78" s="94">
        <v>164105.20000000001</v>
      </c>
      <c r="C78" s="94">
        <v>42304.9</v>
      </c>
      <c r="D78" s="94">
        <v>40559.599999999999</v>
      </c>
      <c r="E78" s="95">
        <f t="shared" si="10"/>
        <v>95.87447316977466</v>
      </c>
      <c r="F78" s="95">
        <f>D78/B78*100</f>
        <v>24.715609255526331</v>
      </c>
      <c r="G78" s="260"/>
    </row>
    <row r="79" spans="1:7" s="24" customFormat="1">
      <c r="A79" s="12" t="s">
        <v>44</v>
      </c>
      <c r="B79" s="96">
        <v>782627.3</v>
      </c>
      <c r="C79" s="96">
        <v>375057.3</v>
      </c>
      <c r="D79" s="96">
        <v>373470.3</v>
      </c>
      <c r="E79" s="97">
        <f t="shared" si="10"/>
        <v>99.576864655080698</v>
      </c>
      <c r="F79" s="97">
        <f t="shared" si="11"/>
        <v>47.720070587877522</v>
      </c>
      <c r="G79" s="261"/>
    </row>
    <row r="80" spans="1:7" s="25" customFormat="1" ht="225.75" customHeight="1">
      <c r="A80" s="98" t="s">
        <v>0</v>
      </c>
      <c r="B80" s="99">
        <v>1683674.4</v>
      </c>
      <c r="C80" s="99">
        <v>7461.8</v>
      </c>
      <c r="D80" s="99">
        <v>1964.1</v>
      </c>
      <c r="E80" s="97">
        <f t="shared" si="10"/>
        <v>26.322067061566912</v>
      </c>
      <c r="F80" s="97">
        <f t="shared" si="11"/>
        <v>0.11665557188492028</v>
      </c>
      <c r="G80" s="205" t="s">
        <v>187</v>
      </c>
    </row>
    <row r="81" spans="1:10" s="25" customFormat="1" ht="18" customHeight="1">
      <c r="A81" s="100" t="s">
        <v>4</v>
      </c>
      <c r="B81" s="96">
        <v>936595.5</v>
      </c>
      <c r="C81" s="96">
        <v>519545.1</v>
      </c>
      <c r="D81" s="96">
        <v>516397.1</v>
      </c>
      <c r="E81" s="97">
        <f>D81/C81*100</f>
        <v>99.394085325797505</v>
      </c>
      <c r="F81" s="97">
        <f t="shared" si="11"/>
        <v>55.135552114012931</v>
      </c>
      <c r="G81" s="205"/>
    </row>
    <row r="82" spans="1:10" s="25" customFormat="1" ht="90">
      <c r="A82" s="21" t="s">
        <v>48</v>
      </c>
      <c r="B82" s="21" t="s">
        <v>130</v>
      </c>
      <c r="C82" s="21" t="s">
        <v>184</v>
      </c>
      <c r="D82" s="21" t="s">
        <v>185</v>
      </c>
      <c r="E82" s="21" t="s">
        <v>57</v>
      </c>
      <c r="F82" s="21" t="s">
        <v>58</v>
      </c>
      <c r="G82" s="21" t="s">
        <v>102</v>
      </c>
    </row>
    <row r="83" spans="1:10" s="25" customFormat="1" ht="30">
      <c r="A83" s="100" t="s">
        <v>45</v>
      </c>
      <c r="B83" s="96">
        <v>38568.1</v>
      </c>
      <c r="C83" s="96">
        <v>17096</v>
      </c>
      <c r="D83" s="96">
        <v>17045</v>
      </c>
      <c r="E83" s="97">
        <f>D83/C83*100</f>
        <v>99.701684604585878</v>
      </c>
      <c r="F83" s="97">
        <f t="shared" si="11"/>
        <v>44.194554567116349</v>
      </c>
      <c r="G83" s="73"/>
    </row>
    <row r="84" spans="1:10" s="24" customFormat="1" ht="30">
      <c r="A84" s="101" t="s">
        <v>5</v>
      </c>
      <c r="B84" s="96">
        <v>189475.1</v>
      </c>
      <c r="C84" s="96">
        <v>97715.1</v>
      </c>
      <c r="D84" s="96">
        <v>80125.899999999994</v>
      </c>
      <c r="E84" s="97">
        <f>D84/C84*100</f>
        <v>81.99950672925678</v>
      </c>
      <c r="F84" s="97">
        <f t="shared" si="11"/>
        <v>42.288353456469999</v>
      </c>
      <c r="G84" s="103" t="s">
        <v>178</v>
      </c>
      <c r="J84" s="24" t="s">
        <v>69</v>
      </c>
    </row>
    <row r="85" spans="1:10" s="26" customFormat="1">
      <c r="A85" s="102" t="s">
        <v>46</v>
      </c>
      <c r="B85" s="96">
        <v>19288.900000000001</v>
      </c>
      <c r="C85" s="96">
        <v>8863</v>
      </c>
      <c r="D85" s="96">
        <v>8842.5</v>
      </c>
      <c r="E85" s="97">
        <f>D85/C85*100</f>
        <v>99.768701342660506</v>
      </c>
      <c r="F85" s="97">
        <f>D85/B85*100</f>
        <v>45.842427510122398</v>
      </c>
      <c r="G85" s="151"/>
    </row>
    <row r="86" spans="1:10" s="26" customFormat="1" ht="21" customHeight="1">
      <c r="A86" s="101" t="s">
        <v>47</v>
      </c>
      <c r="B86" s="96">
        <v>23601.8</v>
      </c>
      <c r="C86" s="96">
        <v>10221.9</v>
      </c>
      <c r="D86" s="96">
        <v>10211.4</v>
      </c>
      <c r="E86" s="97">
        <f>D86/C86*100</f>
        <v>99.897279370762774</v>
      </c>
      <c r="F86" s="97">
        <f t="shared" si="11"/>
        <v>43.265344168665102</v>
      </c>
      <c r="G86" s="104"/>
    </row>
    <row r="87" spans="1:10" s="109" customFormat="1" ht="8.25" customHeight="1">
      <c r="A87" s="105"/>
      <c r="B87" s="106"/>
      <c r="C87" s="106"/>
      <c r="D87" s="106"/>
      <c r="E87" s="107"/>
      <c r="F87" s="107"/>
      <c r="G87" s="108"/>
    </row>
    <row r="88" spans="1:10" s="37" customFormat="1" ht="24.75" customHeight="1">
      <c r="A88" s="270" t="s">
        <v>131</v>
      </c>
      <c r="B88" s="270"/>
      <c r="C88" s="270"/>
      <c r="D88" s="270"/>
      <c r="E88" s="270"/>
      <c r="F88" s="270"/>
      <c r="G88" s="270"/>
    </row>
    <row r="89" spans="1:10" s="87" customFormat="1" ht="15.75" customHeight="1">
      <c r="A89" s="269" t="s">
        <v>13</v>
      </c>
      <c r="B89" s="269"/>
      <c r="C89" s="269"/>
      <c r="D89" s="269"/>
      <c r="E89" s="269"/>
      <c r="F89" s="269"/>
      <c r="G89" s="269"/>
    </row>
    <row r="90" spans="1:10" s="87" customFormat="1" ht="36" customHeight="1">
      <c r="A90" s="269" t="s">
        <v>146</v>
      </c>
      <c r="B90" s="269"/>
      <c r="C90" s="269"/>
      <c r="D90" s="269"/>
      <c r="E90" s="269"/>
      <c r="F90" s="269"/>
      <c r="G90" s="269"/>
    </row>
    <row r="91" spans="1:10" s="40" customFormat="1" ht="62.25" customHeight="1">
      <c r="A91" s="269" t="s">
        <v>147</v>
      </c>
      <c r="B91" s="269"/>
      <c r="C91" s="269"/>
      <c r="D91" s="269"/>
      <c r="E91" s="269"/>
      <c r="F91" s="269"/>
      <c r="G91" s="269"/>
    </row>
    <row r="92" spans="1:10" s="87" customFormat="1" ht="16.899999999999999" customHeight="1">
      <c r="A92" s="110"/>
      <c r="B92" s="110"/>
      <c r="C92" s="110"/>
      <c r="E92" s="111"/>
      <c r="F92" s="112"/>
      <c r="G92" s="55" t="s">
        <v>37</v>
      </c>
    </row>
    <row r="93" spans="1:10" s="19" customFormat="1" ht="91.5" customHeight="1">
      <c r="A93" s="21" t="s">
        <v>48</v>
      </c>
      <c r="B93" s="21" t="s">
        <v>130</v>
      </c>
      <c r="C93" s="21" t="s">
        <v>184</v>
      </c>
      <c r="D93" s="21" t="s">
        <v>185</v>
      </c>
      <c r="E93" s="21" t="s">
        <v>57</v>
      </c>
      <c r="F93" s="21" t="s">
        <v>58</v>
      </c>
      <c r="G93" s="21" t="s">
        <v>102</v>
      </c>
    </row>
    <row r="94" spans="1:10" ht="17.45" customHeight="1">
      <c r="A94" s="56" t="s">
        <v>6</v>
      </c>
      <c r="B94" s="57">
        <f>B97</f>
        <v>238480.7</v>
      </c>
      <c r="C94" s="57">
        <f>C97</f>
        <v>122772.4</v>
      </c>
      <c r="D94" s="57">
        <f>D97</f>
        <v>122772.4</v>
      </c>
      <c r="E94" s="57">
        <f>E97</f>
        <v>100</v>
      </c>
      <c r="F94" s="57">
        <f>F97</f>
        <v>51.481063247466139</v>
      </c>
      <c r="G94" s="59"/>
    </row>
    <row r="95" spans="1:10" ht="17.45" customHeight="1">
      <c r="A95" s="60" t="s">
        <v>1</v>
      </c>
      <c r="B95" s="61">
        <f>B94-B96</f>
        <v>227116.1</v>
      </c>
      <c r="C95" s="61">
        <f>C94-C96</f>
        <v>118582.79999999999</v>
      </c>
      <c r="D95" s="61">
        <f>D94-D96</f>
        <v>118582.79999999999</v>
      </c>
      <c r="E95" s="62">
        <f>D95/C95*100</f>
        <v>100</v>
      </c>
      <c r="F95" s="63">
        <f>D95/B95*100</f>
        <v>52.212414707719965</v>
      </c>
      <c r="G95" s="59"/>
    </row>
    <row r="96" spans="1:10" ht="17.45" customHeight="1">
      <c r="A96" s="60" t="s">
        <v>2</v>
      </c>
      <c r="B96" s="61">
        <v>11364.6</v>
      </c>
      <c r="C96" s="61">
        <v>4189.6000000000004</v>
      </c>
      <c r="D96" s="61">
        <v>4189.6000000000004</v>
      </c>
      <c r="E96" s="62">
        <f>D96/C96*100</f>
        <v>100</v>
      </c>
      <c r="F96" s="63">
        <f>D96/B96*100</f>
        <v>36.865353817996237</v>
      </c>
      <c r="G96" s="59"/>
    </row>
    <row r="97" spans="1:7" s="28" customFormat="1" ht="30">
      <c r="A97" s="98" t="s">
        <v>8</v>
      </c>
      <c r="B97" s="97">
        <v>238480.7</v>
      </c>
      <c r="C97" s="97">
        <v>122772.4</v>
      </c>
      <c r="D97" s="97">
        <v>122772.4</v>
      </c>
      <c r="E97" s="62">
        <f>D97/C97*100</f>
        <v>100</v>
      </c>
      <c r="F97" s="63">
        <f>D97/B97*100</f>
        <v>51.481063247466139</v>
      </c>
      <c r="G97" s="73"/>
    </row>
    <row r="98" spans="1:7" s="116" customFormat="1" ht="18" customHeight="1">
      <c r="A98" s="113"/>
      <c r="B98" s="106"/>
      <c r="C98" s="106"/>
      <c r="D98" s="106"/>
      <c r="E98" s="114"/>
      <c r="F98" s="115"/>
      <c r="G98" s="115"/>
    </row>
    <row r="99" spans="1:7" s="87" customFormat="1" ht="18.600000000000001" customHeight="1">
      <c r="A99" s="270" t="s">
        <v>103</v>
      </c>
      <c r="B99" s="270"/>
      <c r="C99" s="270"/>
      <c r="D99" s="270"/>
      <c r="E99" s="270"/>
      <c r="F99" s="270"/>
      <c r="G99" s="270"/>
    </row>
    <row r="100" spans="1:7" s="87" customFormat="1" ht="15.75">
      <c r="A100" s="269" t="s">
        <v>104</v>
      </c>
      <c r="B100" s="269"/>
      <c r="C100" s="269"/>
      <c r="D100" s="269"/>
      <c r="E100" s="269"/>
      <c r="F100" s="269"/>
      <c r="G100" s="269"/>
    </row>
    <row r="101" spans="1:7" s="87" customFormat="1" ht="20.25" customHeight="1">
      <c r="A101" s="269" t="s">
        <v>12</v>
      </c>
      <c r="B101" s="269"/>
      <c r="C101" s="269"/>
      <c r="D101" s="269"/>
      <c r="E101" s="269"/>
      <c r="F101" s="269"/>
      <c r="G101" s="269"/>
    </row>
    <row r="102" spans="1:7" s="40" customFormat="1" ht="31.5" customHeight="1">
      <c r="A102" s="269" t="s">
        <v>148</v>
      </c>
      <c r="B102" s="269"/>
      <c r="C102" s="269"/>
      <c r="D102" s="269"/>
      <c r="E102" s="269"/>
      <c r="F102" s="269"/>
      <c r="G102" s="269"/>
    </row>
    <row r="103" spans="1:7" s="87" customFormat="1" ht="15.6" customHeight="1">
      <c r="A103" s="88"/>
      <c r="B103" s="89"/>
      <c r="C103" s="89"/>
      <c r="E103" s="90"/>
      <c r="F103" s="91"/>
      <c r="G103" s="55" t="s">
        <v>37</v>
      </c>
    </row>
    <row r="104" spans="1:7" s="19" customFormat="1" ht="90">
      <c r="A104" s="21" t="s">
        <v>48</v>
      </c>
      <c r="B104" s="21" t="s">
        <v>130</v>
      </c>
      <c r="C104" s="21" t="s">
        <v>184</v>
      </c>
      <c r="D104" s="21" t="s">
        <v>185</v>
      </c>
      <c r="E104" s="21" t="s">
        <v>57</v>
      </c>
      <c r="F104" s="21" t="s">
        <v>58</v>
      </c>
      <c r="G104" s="21" t="s">
        <v>102</v>
      </c>
    </row>
    <row r="105" spans="1:7" ht="17.45" customHeight="1">
      <c r="A105" s="56" t="s">
        <v>6</v>
      </c>
      <c r="B105" s="57">
        <f>B109+B110</f>
        <v>304747.59999999998</v>
      </c>
      <c r="C105" s="57">
        <f>C109+C110</f>
        <v>149385.5</v>
      </c>
      <c r="D105" s="57">
        <f>D109+D110</f>
        <v>148932.20000000001</v>
      </c>
      <c r="E105" s="58">
        <f t="shared" ref="E105:E110" si="12">D105/C105*100</f>
        <v>99.696556894745484</v>
      </c>
      <c r="F105" s="58">
        <f>D105/B105*100</f>
        <v>48.870671992166642</v>
      </c>
      <c r="G105" s="59"/>
    </row>
    <row r="106" spans="1:7" ht="17.45" customHeight="1">
      <c r="A106" s="60" t="s">
        <v>1</v>
      </c>
      <c r="B106" s="61">
        <v>277430</v>
      </c>
      <c r="C106" s="61">
        <v>46487.1</v>
      </c>
      <c r="D106" s="61">
        <v>42246</v>
      </c>
      <c r="E106" s="63">
        <f t="shared" si="12"/>
        <v>90.876823893080015</v>
      </c>
      <c r="F106" s="63">
        <f>D106/B106*100</f>
        <v>15.227624986483077</v>
      </c>
      <c r="G106" s="59"/>
    </row>
    <row r="107" spans="1:7" ht="17.45" customHeight="1">
      <c r="A107" s="60" t="s">
        <v>2</v>
      </c>
      <c r="B107" s="61">
        <v>1289.8</v>
      </c>
      <c r="C107" s="61">
        <v>1141.4000000000001</v>
      </c>
      <c r="D107" s="117">
        <v>879.2</v>
      </c>
      <c r="E107" s="64">
        <v>17.3</v>
      </c>
      <c r="F107" s="118">
        <f>D107/B107*100</f>
        <v>68.165607070863715</v>
      </c>
      <c r="G107" s="59"/>
    </row>
    <row r="108" spans="1:7" ht="17.45" customHeight="1">
      <c r="A108" s="60" t="s">
        <v>3</v>
      </c>
      <c r="B108" s="61">
        <v>61.6</v>
      </c>
      <c r="C108" s="61">
        <v>61.6</v>
      </c>
      <c r="D108" s="61">
        <v>61.6</v>
      </c>
      <c r="E108" s="65">
        <v>0</v>
      </c>
      <c r="F108" s="65">
        <v>0</v>
      </c>
      <c r="G108" s="59"/>
    </row>
    <row r="109" spans="1:7" s="28" customFormat="1" ht="60">
      <c r="A109" s="11" t="s">
        <v>105</v>
      </c>
      <c r="B109" s="119">
        <v>300053</v>
      </c>
      <c r="C109" s="119">
        <v>147054.29999999999</v>
      </c>
      <c r="D109" s="120">
        <v>146802.1</v>
      </c>
      <c r="E109" s="64">
        <f t="shared" si="12"/>
        <v>99.828498724620786</v>
      </c>
      <c r="F109" s="118">
        <f>D109/B109*100</f>
        <v>48.925389847793561</v>
      </c>
      <c r="G109" s="76"/>
    </row>
    <row r="110" spans="1:7" ht="60">
      <c r="A110" s="121" t="s">
        <v>70</v>
      </c>
      <c r="B110" s="122">
        <v>4694.6000000000004</v>
      </c>
      <c r="C110" s="122">
        <v>2331.1999999999998</v>
      </c>
      <c r="D110" s="122">
        <v>2130.1</v>
      </c>
      <c r="E110" s="64">
        <f t="shared" si="12"/>
        <v>91.373541523678796</v>
      </c>
      <c r="F110" s="64">
        <f>D110/B110*100</f>
        <v>45.373407745068796</v>
      </c>
      <c r="G110" s="124" t="s">
        <v>188</v>
      </c>
    </row>
    <row r="111" spans="1:7" s="37" customFormat="1" ht="5.25" customHeight="1">
      <c r="A111" s="110"/>
      <c r="B111" s="110"/>
      <c r="C111" s="110"/>
      <c r="D111" s="110"/>
      <c r="E111" s="53"/>
      <c r="F111" s="54"/>
      <c r="G111" s="125"/>
    </row>
    <row r="112" spans="1:7" s="37" customFormat="1" ht="33.6" customHeight="1">
      <c r="A112" s="270" t="s">
        <v>107</v>
      </c>
      <c r="B112" s="270"/>
      <c r="C112" s="270"/>
      <c r="D112" s="270"/>
      <c r="E112" s="270"/>
      <c r="F112" s="270"/>
      <c r="G112" s="270"/>
    </row>
    <row r="113" spans="1:7" s="87" customFormat="1" ht="15.75">
      <c r="A113" s="269" t="s">
        <v>108</v>
      </c>
      <c r="B113" s="269"/>
      <c r="C113" s="269"/>
      <c r="D113" s="269"/>
      <c r="E113" s="269"/>
      <c r="F113" s="269"/>
      <c r="G113" s="269"/>
    </row>
    <row r="114" spans="1:7" s="87" customFormat="1" ht="15.75">
      <c r="A114" s="269" t="s">
        <v>111</v>
      </c>
      <c r="B114" s="269"/>
      <c r="C114" s="269"/>
      <c r="D114" s="269"/>
      <c r="E114" s="269"/>
      <c r="F114" s="269"/>
      <c r="G114" s="269"/>
    </row>
    <row r="115" spans="1:7" s="40" customFormat="1" ht="15.75">
      <c r="A115" s="269" t="s">
        <v>112</v>
      </c>
      <c r="B115" s="269"/>
      <c r="C115" s="269"/>
      <c r="D115" s="269"/>
      <c r="E115" s="269"/>
      <c r="F115" s="269"/>
      <c r="G115" s="269"/>
    </row>
    <row r="116" spans="1:7" s="37" customFormat="1" ht="15" customHeight="1">
      <c r="A116" s="74"/>
      <c r="B116" s="74"/>
      <c r="C116" s="74"/>
      <c r="E116" s="53"/>
      <c r="F116" s="54"/>
      <c r="G116" s="55" t="s">
        <v>37</v>
      </c>
    </row>
    <row r="117" spans="1:7" s="20" customFormat="1" ht="90">
      <c r="A117" s="21" t="s">
        <v>48</v>
      </c>
      <c r="B117" s="21" t="s">
        <v>130</v>
      </c>
      <c r="C117" s="21" t="s">
        <v>184</v>
      </c>
      <c r="D117" s="21" t="s">
        <v>185</v>
      </c>
      <c r="E117" s="21" t="s">
        <v>57</v>
      </c>
      <c r="F117" s="21" t="s">
        <v>58</v>
      </c>
      <c r="G117" s="21" t="s">
        <v>102</v>
      </c>
    </row>
    <row r="118" spans="1:7" ht="17.25" customHeight="1">
      <c r="A118" s="56" t="s">
        <v>6</v>
      </c>
      <c r="B118" s="57">
        <f>B119</f>
        <v>22719.5</v>
      </c>
      <c r="C118" s="57">
        <f>C119</f>
        <v>15109.400000000001</v>
      </c>
      <c r="D118" s="57">
        <f>D119</f>
        <v>15109.400000000001</v>
      </c>
      <c r="E118" s="126">
        <f>D118/C118*100</f>
        <v>100</v>
      </c>
      <c r="F118" s="126">
        <f>D118/B118*100</f>
        <v>66.50410440370608</v>
      </c>
      <c r="G118" s="59"/>
    </row>
    <row r="119" spans="1:7" s="19" customFormat="1">
      <c r="A119" s="60" t="s">
        <v>1</v>
      </c>
      <c r="B119" s="61">
        <f>B120+B121+B122</f>
        <v>22719.5</v>
      </c>
      <c r="C119" s="61">
        <f>C120+C121+C122</f>
        <v>15109.400000000001</v>
      </c>
      <c r="D119" s="61">
        <f>D120+D121+D122</f>
        <v>15109.400000000001</v>
      </c>
      <c r="E119" s="64">
        <f>D119/C119*100</f>
        <v>100</v>
      </c>
      <c r="F119" s="64">
        <f>D119/B119*100</f>
        <v>66.50410440370608</v>
      </c>
      <c r="G119" s="127"/>
    </row>
    <row r="120" spans="1:7" s="19" customFormat="1" ht="60">
      <c r="A120" s="11" t="s">
        <v>132</v>
      </c>
      <c r="B120" s="128">
        <v>18719.5</v>
      </c>
      <c r="C120" s="128">
        <v>12355.2</v>
      </c>
      <c r="D120" s="128">
        <v>12355.2</v>
      </c>
      <c r="E120" s="64">
        <f>D120/C120*100</f>
        <v>100</v>
      </c>
      <c r="F120" s="64">
        <f>D120/B120*100</f>
        <v>66.001762867597975</v>
      </c>
      <c r="G120" s="127"/>
    </row>
    <row r="121" spans="1:7" s="19" customFormat="1" ht="66.75" customHeight="1">
      <c r="A121" s="11" t="s">
        <v>109</v>
      </c>
      <c r="B121" s="128">
        <v>500</v>
      </c>
      <c r="C121" s="128">
        <v>468</v>
      </c>
      <c r="D121" s="128">
        <v>468</v>
      </c>
      <c r="E121" s="64">
        <f>D121/C121*100</f>
        <v>100</v>
      </c>
      <c r="F121" s="64">
        <f>D121/B121*100</f>
        <v>93.600000000000009</v>
      </c>
      <c r="G121" s="127"/>
    </row>
    <row r="122" spans="1:7" s="19" customFormat="1" ht="61.5" customHeight="1">
      <c r="A122" s="11" t="s">
        <v>110</v>
      </c>
      <c r="B122" s="128">
        <v>3500</v>
      </c>
      <c r="C122" s="128">
        <v>2286.1999999999998</v>
      </c>
      <c r="D122" s="128">
        <v>2286.1999999999998</v>
      </c>
      <c r="E122" s="64">
        <f>D122/C122*100</f>
        <v>100</v>
      </c>
      <c r="F122" s="64">
        <f>D122/B122*100</f>
        <v>65.319999999999993</v>
      </c>
      <c r="G122" s="129"/>
    </row>
    <row r="123" spans="1:7" s="32" customFormat="1" ht="18" customHeight="1">
      <c r="A123" s="13"/>
      <c r="B123" s="130"/>
      <c r="C123" s="130"/>
      <c r="D123" s="130"/>
      <c r="E123" s="53"/>
      <c r="F123" s="54"/>
      <c r="G123" s="125"/>
    </row>
    <row r="124" spans="1:7" s="37" customFormat="1" ht="25.5" customHeight="1">
      <c r="A124" s="270" t="s">
        <v>82</v>
      </c>
      <c r="B124" s="270"/>
      <c r="C124" s="270"/>
      <c r="D124" s="270"/>
      <c r="E124" s="270"/>
      <c r="F124" s="270"/>
      <c r="G124" s="270"/>
    </row>
    <row r="125" spans="1:7" s="87" customFormat="1" ht="15.75">
      <c r="A125" s="269" t="s">
        <v>9</v>
      </c>
      <c r="B125" s="269"/>
      <c r="C125" s="269"/>
      <c r="D125" s="269"/>
      <c r="E125" s="269"/>
      <c r="F125" s="269"/>
      <c r="G125" s="269"/>
    </row>
    <row r="126" spans="1:7" s="87" customFormat="1" ht="15.75">
      <c r="A126" s="269" t="s">
        <v>11</v>
      </c>
      <c r="B126" s="269"/>
      <c r="C126" s="269"/>
      <c r="D126" s="269"/>
      <c r="E126" s="269"/>
      <c r="F126" s="269"/>
      <c r="G126" s="269"/>
    </row>
    <row r="127" spans="1:7" s="40" customFormat="1" ht="35.25" customHeight="1">
      <c r="A127" s="269" t="s">
        <v>10</v>
      </c>
      <c r="B127" s="269"/>
      <c r="C127" s="269"/>
      <c r="D127" s="269"/>
      <c r="E127" s="269"/>
      <c r="F127" s="269"/>
      <c r="G127" s="269"/>
    </row>
    <row r="128" spans="1:7" s="37" customFormat="1" ht="15" customHeight="1">
      <c r="A128" s="131"/>
      <c r="B128" s="131"/>
      <c r="C128" s="131"/>
      <c r="E128" s="53"/>
      <c r="F128" s="54"/>
      <c r="G128" s="55" t="s">
        <v>37</v>
      </c>
    </row>
    <row r="129" spans="1:7" s="20" customFormat="1" ht="93" customHeight="1">
      <c r="A129" s="21" t="s">
        <v>48</v>
      </c>
      <c r="B129" s="21" t="s">
        <v>130</v>
      </c>
      <c r="C129" s="21" t="s">
        <v>184</v>
      </c>
      <c r="D129" s="21" t="s">
        <v>185</v>
      </c>
      <c r="E129" s="21" t="s">
        <v>57</v>
      </c>
      <c r="F129" s="21" t="s">
        <v>58</v>
      </c>
      <c r="G129" s="21" t="s">
        <v>102</v>
      </c>
    </row>
    <row r="130" spans="1:7" ht="16.149999999999999" customHeight="1">
      <c r="A130" s="56" t="s">
        <v>6</v>
      </c>
      <c r="B130" s="57">
        <f>B134+B135+B136+B137+B138</f>
        <v>379645.6</v>
      </c>
      <c r="C130" s="57">
        <f>C134+C135+C136+C137+C138</f>
        <v>286027</v>
      </c>
      <c r="D130" s="57">
        <f>D134+D135+D136+D137+D138</f>
        <v>282227.40000000002</v>
      </c>
      <c r="E130" s="134">
        <f t="shared" ref="E130:E136" si="13">D130/C130*100</f>
        <v>98.671593940432203</v>
      </c>
      <c r="F130" s="58">
        <f t="shared" ref="F130:F136" si="14">D130/B130*100</f>
        <v>74.33969997281676</v>
      </c>
      <c r="G130" s="59"/>
    </row>
    <row r="131" spans="1:7" ht="17.25" customHeight="1">
      <c r="A131" s="60" t="s">
        <v>1</v>
      </c>
      <c r="B131" s="61">
        <f>B130-B132-B133</f>
        <v>61938.899999999987</v>
      </c>
      <c r="C131" s="61">
        <f>C130-C132-C133</f>
        <v>282348.90000000002</v>
      </c>
      <c r="D131" s="61">
        <f>D130-D132-D133</f>
        <v>278830.7</v>
      </c>
      <c r="E131" s="62">
        <f t="shared" si="13"/>
        <v>98.75395299928563</v>
      </c>
      <c r="F131" s="63">
        <f t="shared" si="14"/>
        <v>450.17057132109232</v>
      </c>
      <c r="G131" s="59"/>
    </row>
    <row r="132" spans="1:7" ht="17.25" customHeight="1">
      <c r="A132" s="60" t="s">
        <v>2</v>
      </c>
      <c r="B132" s="61">
        <v>313934.3</v>
      </c>
      <c r="C132" s="61">
        <v>1952.3</v>
      </c>
      <c r="D132" s="61">
        <v>1952.3</v>
      </c>
      <c r="E132" s="62">
        <f t="shared" si="13"/>
        <v>100</v>
      </c>
      <c r="F132" s="63">
        <f t="shared" si="14"/>
        <v>0.62188171219264665</v>
      </c>
      <c r="G132" s="59"/>
    </row>
    <row r="133" spans="1:7" ht="17.25" customHeight="1">
      <c r="A133" s="60" t="s">
        <v>3</v>
      </c>
      <c r="B133" s="61">
        <v>3772.4</v>
      </c>
      <c r="C133" s="61">
        <v>1725.8</v>
      </c>
      <c r="D133" s="61">
        <v>1444.4</v>
      </c>
      <c r="E133" s="62">
        <f t="shared" si="13"/>
        <v>83.694518484181259</v>
      </c>
      <c r="F133" s="63">
        <f t="shared" si="14"/>
        <v>38.288622627505035</v>
      </c>
      <c r="G133" s="59"/>
    </row>
    <row r="134" spans="1:7" ht="135">
      <c r="A134" s="11" t="s">
        <v>83</v>
      </c>
      <c r="B134" s="128">
        <v>294313.5</v>
      </c>
      <c r="C134" s="128">
        <v>248654.6</v>
      </c>
      <c r="D134" s="128">
        <v>248654.6</v>
      </c>
      <c r="E134" s="62">
        <f t="shared" si="13"/>
        <v>100</v>
      </c>
      <c r="F134" s="63">
        <f t="shared" si="14"/>
        <v>84.486304569786981</v>
      </c>
      <c r="G134" s="59"/>
    </row>
    <row r="135" spans="1:7" ht="45.75" customHeight="1">
      <c r="A135" s="11" t="s">
        <v>59</v>
      </c>
      <c r="B135" s="128">
        <v>18152.3</v>
      </c>
      <c r="C135" s="128">
        <v>9978.7000000000007</v>
      </c>
      <c r="D135" s="128">
        <v>9978.7000000000007</v>
      </c>
      <c r="E135" s="62">
        <f t="shared" si="13"/>
        <v>100</v>
      </c>
      <c r="F135" s="63">
        <f t="shared" si="14"/>
        <v>54.972097199803891</v>
      </c>
      <c r="G135" s="97"/>
    </row>
    <row r="136" spans="1:7" ht="90">
      <c r="A136" s="11" t="s">
        <v>133</v>
      </c>
      <c r="B136" s="128">
        <v>23202.400000000001</v>
      </c>
      <c r="C136" s="128">
        <v>23202.400000000001</v>
      </c>
      <c r="D136" s="128">
        <v>19402.8</v>
      </c>
      <c r="E136" s="62">
        <f t="shared" si="13"/>
        <v>83.624107850911969</v>
      </c>
      <c r="F136" s="63">
        <f t="shared" si="14"/>
        <v>83.624107850911969</v>
      </c>
      <c r="G136" s="124" t="s">
        <v>189</v>
      </c>
    </row>
    <row r="137" spans="1:7" s="37" customFormat="1" ht="75">
      <c r="A137" s="11" t="s">
        <v>84</v>
      </c>
      <c r="B137" s="132">
        <v>2046.6</v>
      </c>
      <c r="C137" s="132">
        <v>0</v>
      </c>
      <c r="D137" s="132">
        <v>0</v>
      </c>
      <c r="E137" s="62">
        <v>0</v>
      </c>
      <c r="F137" s="63">
        <f>D137/B137*100</f>
        <v>0</v>
      </c>
      <c r="G137" s="133"/>
    </row>
    <row r="138" spans="1:7" s="37" customFormat="1" ht="90">
      <c r="A138" s="11" t="s">
        <v>134</v>
      </c>
      <c r="B138" s="132">
        <v>41930.800000000003</v>
      </c>
      <c r="C138" s="132">
        <v>4191.3</v>
      </c>
      <c r="D138" s="132">
        <v>4191.3</v>
      </c>
      <c r="E138" s="62">
        <f t="shared" ref="E138" si="15">D138/C138*100</f>
        <v>100</v>
      </c>
      <c r="F138" s="63">
        <f>D138/B138*100</f>
        <v>9.995754910471538</v>
      </c>
      <c r="G138" s="133"/>
    </row>
    <row r="139" spans="1:7" s="37" customFormat="1" ht="10.5" customHeight="1">
      <c r="A139" s="135"/>
      <c r="B139" s="136"/>
      <c r="C139" s="136"/>
      <c r="D139" s="136"/>
      <c r="E139" s="137"/>
      <c r="F139" s="138"/>
      <c r="G139" s="139"/>
    </row>
    <row r="140" spans="1:7" s="37" customFormat="1" ht="40.9" customHeight="1">
      <c r="A140" s="270" t="s">
        <v>17</v>
      </c>
      <c r="B140" s="270"/>
      <c r="C140" s="270"/>
      <c r="D140" s="270"/>
      <c r="E140" s="270"/>
      <c r="F140" s="270"/>
      <c r="G140" s="270"/>
    </row>
    <row r="141" spans="1:7" s="37" customFormat="1" ht="18.600000000000001" customHeight="1">
      <c r="A141" s="269" t="s">
        <v>18</v>
      </c>
      <c r="B141" s="269"/>
      <c r="C141" s="269"/>
      <c r="D141" s="269"/>
      <c r="E141" s="269"/>
      <c r="F141" s="269"/>
      <c r="G141" s="269"/>
    </row>
    <row r="142" spans="1:7" s="87" customFormat="1" ht="20.25" customHeight="1">
      <c r="A142" s="269" t="s">
        <v>149</v>
      </c>
      <c r="B142" s="269"/>
      <c r="C142" s="269"/>
      <c r="D142" s="269"/>
      <c r="E142" s="269"/>
      <c r="F142" s="269"/>
      <c r="G142" s="269"/>
    </row>
    <row r="143" spans="1:7" s="87" customFormat="1" ht="38.25" customHeight="1">
      <c r="A143" s="269" t="s">
        <v>150</v>
      </c>
      <c r="B143" s="269"/>
      <c r="C143" s="269"/>
      <c r="D143" s="269"/>
      <c r="E143" s="269"/>
      <c r="F143" s="269"/>
      <c r="G143" s="269"/>
    </row>
    <row r="144" spans="1:7" s="40" customFormat="1" ht="15.6" customHeight="1">
      <c r="A144" s="110"/>
      <c r="B144" s="110"/>
      <c r="C144" s="110"/>
      <c r="E144" s="140"/>
      <c r="F144" s="141"/>
      <c r="G144" s="55" t="s">
        <v>37</v>
      </c>
    </row>
    <row r="145" spans="1:7" s="19" customFormat="1" ht="94.5" customHeight="1">
      <c r="A145" s="21" t="s">
        <v>48</v>
      </c>
      <c r="B145" s="21" t="s">
        <v>130</v>
      </c>
      <c r="C145" s="21" t="s">
        <v>184</v>
      </c>
      <c r="D145" s="21" t="s">
        <v>185</v>
      </c>
      <c r="E145" s="21" t="s">
        <v>57</v>
      </c>
      <c r="F145" s="21" t="s">
        <v>58</v>
      </c>
      <c r="G145" s="21" t="s">
        <v>102</v>
      </c>
    </row>
    <row r="146" spans="1:7" ht="17.45" customHeight="1">
      <c r="A146" s="56" t="s">
        <v>6</v>
      </c>
      <c r="B146" s="57">
        <f>B149+B150</f>
        <v>33689.1</v>
      </c>
      <c r="C146" s="57">
        <f>C149+C150</f>
        <v>16965.400000000001</v>
      </c>
      <c r="D146" s="57">
        <f>D149+D150</f>
        <v>16244.4</v>
      </c>
      <c r="E146" s="145">
        <f>D146/C146*100</f>
        <v>95.750173883315455</v>
      </c>
      <c r="F146" s="145">
        <f>D146/B146*100</f>
        <v>48.218563274174734</v>
      </c>
      <c r="G146" s="59"/>
    </row>
    <row r="147" spans="1:7" ht="17.45" customHeight="1">
      <c r="A147" s="60" t="s">
        <v>1</v>
      </c>
      <c r="B147" s="61">
        <f>B146-B148</f>
        <v>32860.6</v>
      </c>
      <c r="C147" s="61">
        <f>C146-C148</f>
        <v>16965.400000000001</v>
      </c>
      <c r="D147" s="61">
        <f>D146-D148</f>
        <v>16244.4</v>
      </c>
      <c r="E147" s="144">
        <f>D147/C147*100</f>
        <v>95.750173883315455</v>
      </c>
      <c r="F147" s="144">
        <f>D147/B147*100</f>
        <v>49.434276915211534</v>
      </c>
      <c r="G147" s="59"/>
    </row>
    <row r="148" spans="1:7" ht="17.45" customHeight="1">
      <c r="A148" s="60" t="s">
        <v>2</v>
      </c>
      <c r="B148" s="61">
        <v>828.5</v>
      </c>
      <c r="C148" s="61">
        <v>0</v>
      </c>
      <c r="D148" s="61">
        <v>0</v>
      </c>
      <c r="E148" s="144">
        <v>0</v>
      </c>
      <c r="F148" s="144">
        <f>D148/B148*100</f>
        <v>0</v>
      </c>
      <c r="G148" s="59"/>
    </row>
    <row r="149" spans="1:7" s="41" customFormat="1" ht="210">
      <c r="A149" s="142" t="s">
        <v>19</v>
      </c>
      <c r="B149" s="119">
        <v>33061.9</v>
      </c>
      <c r="C149" s="119">
        <v>16759.5</v>
      </c>
      <c r="D149" s="119">
        <v>16076</v>
      </c>
      <c r="E149" s="144">
        <f>D149/C149*100</f>
        <v>95.921716041648025</v>
      </c>
      <c r="F149" s="144">
        <f>D149/B149*100</f>
        <v>48.623944782362777</v>
      </c>
      <c r="G149" s="265" t="s">
        <v>196</v>
      </c>
    </row>
    <row r="150" spans="1:7" s="41" customFormat="1" ht="45">
      <c r="A150" s="142" t="s">
        <v>20</v>
      </c>
      <c r="B150" s="119">
        <v>627.20000000000005</v>
      </c>
      <c r="C150" s="143">
        <v>205.9</v>
      </c>
      <c r="D150" s="143">
        <v>168.4</v>
      </c>
      <c r="E150" s="144">
        <f>D150/C150*100</f>
        <v>81.787275376396309</v>
      </c>
      <c r="F150" s="144">
        <f>D150/B150*100</f>
        <v>26.84948979591837</v>
      </c>
      <c r="G150" s="275" t="s">
        <v>179</v>
      </c>
    </row>
    <row r="151" spans="1:7" s="41" customFormat="1">
      <c r="A151" s="147"/>
      <c r="B151" s="148"/>
      <c r="C151" s="262"/>
      <c r="D151" s="262"/>
      <c r="E151" s="263"/>
      <c r="F151" s="263"/>
      <c r="G151" s="276"/>
    </row>
    <row r="152" spans="1:7" s="41" customFormat="1" ht="12" customHeight="1">
      <c r="A152" s="147"/>
      <c r="B152" s="148"/>
      <c r="C152" s="262"/>
      <c r="D152" s="262"/>
      <c r="E152" s="263"/>
      <c r="F152" s="263"/>
      <c r="G152" s="264"/>
    </row>
    <row r="153" spans="1:7" s="37" customFormat="1" ht="24" customHeight="1">
      <c r="A153" s="270" t="s">
        <v>85</v>
      </c>
      <c r="B153" s="270"/>
      <c r="C153" s="270"/>
      <c r="D153" s="270"/>
      <c r="E153" s="270"/>
      <c r="F153" s="270"/>
      <c r="G153" s="270"/>
    </row>
    <row r="154" spans="1:7" s="87" customFormat="1" ht="19.149999999999999" customHeight="1">
      <c r="A154" s="269" t="s">
        <v>96</v>
      </c>
      <c r="B154" s="269"/>
      <c r="C154" s="269"/>
      <c r="D154" s="269"/>
      <c r="E154" s="269"/>
      <c r="F154" s="269"/>
      <c r="G154" s="269"/>
    </row>
    <row r="155" spans="1:7" s="87" customFormat="1" ht="33" customHeight="1">
      <c r="A155" s="269" t="s">
        <v>21</v>
      </c>
      <c r="B155" s="269"/>
      <c r="C155" s="269"/>
      <c r="D155" s="269"/>
      <c r="E155" s="269"/>
      <c r="F155" s="269"/>
      <c r="G155" s="269"/>
    </row>
    <row r="156" spans="1:7" s="40" customFormat="1" ht="18.75" customHeight="1">
      <c r="A156" s="269" t="s">
        <v>151</v>
      </c>
      <c r="B156" s="269"/>
      <c r="C156" s="269"/>
      <c r="D156" s="269"/>
      <c r="E156" s="269"/>
      <c r="F156" s="269"/>
      <c r="G156" s="269"/>
    </row>
    <row r="157" spans="1:7" s="40" customFormat="1" ht="15.75" customHeight="1">
      <c r="A157" s="110"/>
      <c r="B157" s="110"/>
      <c r="C157" s="110"/>
      <c r="E157" s="140"/>
      <c r="F157" s="141"/>
      <c r="G157" s="55" t="s">
        <v>37</v>
      </c>
    </row>
    <row r="158" spans="1:7" s="20" customFormat="1" ht="66" customHeight="1">
      <c r="A158" s="21" t="s">
        <v>48</v>
      </c>
      <c r="B158" s="21" t="s">
        <v>130</v>
      </c>
      <c r="C158" s="21" t="s">
        <v>184</v>
      </c>
      <c r="D158" s="21" t="s">
        <v>185</v>
      </c>
      <c r="E158" s="21" t="s">
        <v>57</v>
      </c>
      <c r="F158" s="21" t="s">
        <v>58</v>
      </c>
      <c r="G158" s="21" t="s">
        <v>102</v>
      </c>
    </row>
    <row r="159" spans="1:7" ht="17.45" customHeight="1">
      <c r="A159" s="56" t="s">
        <v>6</v>
      </c>
      <c r="B159" s="57">
        <f>B161</f>
        <v>3647.8</v>
      </c>
      <c r="C159" s="57">
        <f>C161</f>
        <v>272.89999999999998</v>
      </c>
      <c r="D159" s="57">
        <f>D161</f>
        <v>262.89999999999998</v>
      </c>
      <c r="E159" s="134">
        <f t="shared" ref="E159:E160" si="16">D159/C159*100</f>
        <v>96.335654085745688</v>
      </c>
      <c r="F159" s="58">
        <f>D159/B159*100</f>
        <v>7.2070837216952679</v>
      </c>
      <c r="G159" s="59"/>
    </row>
    <row r="160" spans="1:7" ht="17.45" customHeight="1">
      <c r="A160" s="60" t="s">
        <v>1</v>
      </c>
      <c r="B160" s="61">
        <f>B161</f>
        <v>3647.8</v>
      </c>
      <c r="C160" s="61">
        <f>C161</f>
        <v>272.89999999999998</v>
      </c>
      <c r="D160" s="61">
        <f>D161</f>
        <v>262.89999999999998</v>
      </c>
      <c r="E160" s="149">
        <f t="shared" si="16"/>
        <v>96.335654085745688</v>
      </c>
      <c r="F160" s="63">
        <f>D160/B160*100</f>
        <v>7.2070837216952679</v>
      </c>
      <c r="G160" s="59"/>
    </row>
    <row r="161" spans="1:7" ht="60">
      <c r="A161" s="150" t="s">
        <v>22</v>
      </c>
      <c r="B161" s="61">
        <v>3647.8</v>
      </c>
      <c r="C161" s="61">
        <v>272.89999999999998</v>
      </c>
      <c r="D161" s="61">
        <v>262.89999999999998</v>
      </c>
      <c r="E161" s="149">
        <f>D161/C161*100</f>
        <v>96.335654085745688</v>
      </c>
      <c r="F161" s="95">
        <f>D161/B161*100</f>
        <v>7.2070837216952679</v>
      </c>
      <c r="G161" s="151" t="s">
        <v>190</v>
      </c>
    </row>
    <row r="162" spans="1:7" s="32" customFormat="1" ht="16.5" customHeight="1">
      <c r="A162" s="13"/>
      <c r="B162" s="130"/>
      <c r="C162" s="130"/>
      <c r="D162" s="130"/>
      <c r="E162" s="53"/>
      <c r="F162" s="54"/>
      <c r="G162" s="125"/>
    </row>
    <row r="163" spans="1:7" s="32" customFormat="1" ht="22.5" customHeight="1">
      <c r="A163" s="270" t="s">
        <v>86</v>
      </c>
      <c r="B163" s="270"/>
      <c r="C163" s="270"/>
      <c r="D163" s="270"/>
      <c r="E163" s="270"/>
      <c r="F163" s="270"/>
      <c r="G163" s="270"/>
    </row>
    <row r="164" spans="1:7" s="22" customFormat="1" ht="15.75">
      <c r="A164" s="269" t="s">
        <v>95</v>
      </c>
      <c r="B164" s="269"/>
      <c r="C164" s="269"/>
      <c r="D164" s="269"/>
      <c r="E164" s="269"/>
      <c r="F164" s="269"/>
      <c r="G164" s="269"/>
    </row>
    <row r="165" spans="1:7" s="22" customFormat="1" ht="18" customHeight="1">
      <c r="A165" s="269" t="s">
        <v>26</v>
      </c>
      <c r="B165" s="269"/>
      <c r="C165" s="269"/>
      <c r="D165" s="269"/>
      <c r="E165" s="269"/>
      <c r="F165" s="269"/>
      <c r="G165" s="269"/>
    </row>
    <row r="166" spans="1:7" s="23" customFormat="1" ht="39.75" customHeight="1">
      <c r="A166" s="269" t="s">
        <v>197</v>
      </c>
      <c r="B166" s="269"/>
      <c r="C166" s="269"/>
      <c r="D166" s="269"/>
      <c r="E166" s="269"/>
      <c r="F166" s="269"/>
      <c r="G166" s="269"/>
    </row>
    <row r="167" spans="1:7" s="23" customFormat="1" ht="15" customHeight="1">
      <c r="A167" s="110"/>
      <c r="B167" s="110"/>
      <c r="C167" s="110"/>
      <c r="D167" s="40"/>
      <c r="E167" s="140"/>
      <c r="F167" s="141"/>
      <c r="G167" s="55" t="s">
        <v>37</v>
      </c>
    </row>
    <row r="168" spans="1:7" s="19" customFormat="1" ht="93" customHeight="1">
      <c r="A168" s="21" t="s">
        <v>48</v>
      </c>
      <c r="B168" s="21" t="s">
        <v>130</v>
      </c>
      <c r="C168" s="21" t="s">
        <v>184</v>
      </c>
      <c r="D168" s="21" t="s">
        <v>185</v>
      </c>
      <c r="E168" s="21" t="s">
        <v>57</v>
      </c>
      <c r="F168" s="21" t="s">
        <v>58</v>
      </c>
      <c r="G168" s="21" t="s">
        <v>102</v>
      </c>
    </row>
    <row r="169" spans="1:7" ht="17.45" customHeight="1">
      <c r="A169" s="56" t="s">
        <v>6</v>
      </c>
      <c r="B169" s="57">
        <f>B172+B174+B175</f>
        <v>88360.5</v>
      </c>
      <c r="C169" s="57">
        <f>C172+C174+C175</f>
        <v>22177.5</v>
      </c>
      <c r="D169" s="57">
        <f>D172+D174+D175</f>
        <v>15505.8</v>
      </c>
      <c r="E169" s="134">
        <f>D169/C169*100</f>
        <v>69.916807575245173</v>
      </c>
      <c r="F169" s="58">
        <f t="shared" ref="F169:F175" si="17">D169/B169*100</f>
        <v>17.548338907090837</v>
      </c>
      <c r="G169" s="59"/>
    </row>
    <row r="170" spans="1:7" ht="17.45" customHeight="1">
      <c r="A170" s="60" t="s">
        <v>1</v>
      </c>
      <c r="B170" s="61">
        <f>B169</f>
        <v>88360.5</v>
      </c>
      <c r="C170" s="61">
        <f>C169</f>
        <v>22177.5</v>
      </c>
      <c r="D170" s="61">
        <f>D169</f>
        <v>15505.8</v>
      </c>
      <c r="E170" s="62">
        <f>D170/C170*100</f>
        <v>69.916807575245173</v>
      </c>
      <c r="F170" s="63">
        <f t="shared" si="17"/>
        <v>17.548338907090837</v>
      </c>
      <c r="G170" s="59"/>
    </row>
    <row r="171" spans="1:7" s="159" customFormat="1" ht="17.45" customHeight="1">
      <c r="A171" s="60" t="s">
        <v>2</v>
      </c>
      <c r="B171" s="61">
        <v>46850.6</v>
      </c>
      <c r="C171" s="61">
        <v>2367.5</v>
      </c>
      <c r="D171" s="61">
        <v>2367.5</v>
      </c>
      <c r="E171" s="62">
        <f>D171/C171*100</f>
        <v>100</v>
      </c>
      <c r="F171" s="63">
        <f t="shared" si="17"/>
        <v>5.0532970762380849</v>
      </c>
      <c r="G171" s="59"/>
    </row>
    <row r="172" spans="1:7" s="41" customFormat="1" ht="120">
      <c r="A172" s="142" t="s">
        <v>27</v>
      </c>
      <c r="B172" s="97">
        <v>63796.9</v>
      </c>
      <c r="C172" s="97">
        <v>13537.9</v>
      </c>
      <c r="D172" s="97">
        <v>7001.5</v>
      </c>
      <c r="E172" s="62">
        <f>D172/C172*100</f>
        <v>51.717770112055781</v>
      </c>
      <c r="F172" s="63">
        <f t="shared" si="17"/>
        <v>10.974671183082563</v>
      </c>
      <c r="G172" s="265" t="s">
        <v>198</v>
      </c>
    </row>
    <row r="173" spans="1:7" s="77" customFormat="1" ht="15" customHeight="1">
      <c r="A173" s="152" t="s">
        <v>54</v>
      </c>
      <c r="B173" s="153">
        <v>51803.4</v>
      </c>
      <c r="C173" s="153">
        <f>2367.5+2367.5</f>
        <v>4735</v>
      </c>
      <c r="D173" s="154">
        <f>2367.5+2367.5</f>
        <v>4735</v>
      </c>
      <c r="E173" s="62">
        <f>D173/C173*100</f>
        <v>100</v>
      </c>
      <c r="F173" s="155">
        <f t="shared" si="17"/>
        <v>9.1403266967033048</v>
      </c>
      <c r="G173" s="156"/>
    </row>
    <row r="174" spans="1:7" s="41" customFormat="1" ht="17.25" customHeight="1">
      <c r="A174" s="142" t="s">
        <v>28</v>
      </c>
      <c r="B174" s="157">
        <v>24097.8</v>
      </c>
      <c r="C174" s="157">
        <v>8440</v>
      </c>
      <c r="D174" s="158">
        <v>8309.5</v>
      </c>
      <c r="E174" s="62">
        <f>D174/C174*100</f>
        <v>98.453791469194314</v>
      </c>
      <c r="F174" s="63">
        <f t="shared" si="17"/>
        <v>34.482400883068166</v>
      </c>
      <c r="G174" s="151"/>
    </row>
    <row r="175" spans="1:7" s="23" customFormat="1" ht="30">
      <c r="A175" s="142" t="s">
        <v>71</v>
      </c>
      <c r="B175" s="157">
        <v>465.8</v>
      </c>
      <c r="C175" s="157">
        <v>199.6</v>
      </c>
      <c r="D175" s="157">
        <v>194.8</v>
      </c>
      <c r="E175" s="62">
        <f>D175/C175*100</f>
        <v>97.595190380761537</v>
      </c>
      <c r="F175" s="63">
        <f t="shared" si="17"/>
        <v>41.820523829969943</v>
      </c>
      <c r="G175" s="146"/>
    </row>
    <row r="176" spans="1:7" s="23" customFormat="1" ht="15.75">
      <c r="A176" s="147"/>
      <c r="B176" s="160"/>
      <c r="C176" s="160"/>
      <c r="D176" s="160"/>
      <c r="E176" s="137"/>
      <c r="F176" s="138"/>
      <c r="G176" s="161"/>
    </row>
    <row r="177" spans="1:7" s="23" customFormat="1" ht="18" customHeight="1">
      <c r="A177" s="147"/>
      <c r="B177" s="160"/>
      <c r="C177" s="160"/>
      <c r="D177" s="160"/>
      <c r="E177" s="137"/>
      <c r="F177" s="138"/>
      <c r="G177" s="161"/>
    </row>
    <row r="178" spans="1:7" s="37" customFormat="1" ht="22.5" customHeight="1">
      <c r="A178" s="270" t="s">
        <v>135</v>
      </c>
      <c r="B178" s="270"/>
      <c r="C178" s="270"/>
      <c r="D178" s="270"/>
      <c r="E178" s="270"/>
      <c r="F178" s="270"/>
      <c r="G178" s="270"/>
    </row>
    <row r="179" spans="1:7" s="87" customFormat="1" ht="18.75" customHeight="1">
      <c r="A179" s="269" t="s">
        <v>136</v>
      </c>
      <c r="B179" s="269"/>
      <c r="C179" s="269"/>
      <c r="D179" s="269"/>
      <c r="E179" s="269"/>
      <c r="F179" s="269"/>
      <c r="G179" s="269"/>
    </row>
    <row r="180" spans="1:7" s="87" customFormat="1" ht="18.75" customHeight="1">
      <c r="A180" s="269" t="s">
        <v>137</v>
      </c>
      <c r="B180" s="269"/>
      <c r="C180" s="269"/>
      <c r="D180" s="269"/>
      <c r="E180" s="269"/>
      <c r="F180" s="269"/>
      <c r="G180" s="269"/>
    </row>
    <row r="181" spans="1:7" s="40" customFormat="1" ht="38.25" customHeight="1">
      <c r="A181" s="269" t="s">
        <v>138</v>
      </c>
      <c r="B181" s="269"/>
      <c r="C181" s="269"/>
      <c r="D181" s="269"/>
      <c r="E181" s="269"/>
      <c r="F181" s="269"/>
      <c r="G181" s="269"/>
    </row>
    <row r="182" spans="1:7" s="40" customFormat="1" ht="15.6" customHeight="1">
      <c r="A182" s="110"/>
      <c r="B182" s="110"/>
      <c r="C182" s="110"/>
      <c r="E182" s="140"/>
      <c r="F182" s="141"/>
      <c r="G182" s="55" t="s">
        <v>37</v>
      </c>
    </row>
    <row r="183" spans="1:7" s="19" customFormat="1" ht="90">
      <c r="A183" s="21" t="s">
        <v>48</v>
      </c>
      <c r="B183" s="21" t="s">
        <v>130</v>
      </c>
      <c r="C183" s="21" t="s">
        <v>184</v>
      </c>
      <c r="D183" s="21" t="s">
        <v>185</v>
      </c>
      <c r="E183" s="21" t="s">
        <v>57</v>
      </c>
      <c r="F183" s="21" t="s">
        <v>58</v>
      </c>
      <c r="G183" s="21" t="s">
        <v>102</v>
      </c>
    </row>
    <row r="184" spans="1:7" ht="17.45" customHeight="1">
      <c r="A184" s="56" t="s">
        <v>6</v>
      </c>
      <c r="B184" s="57">
        <f>B185</f>
        <v>235.2</v>
      </c>
      <c r="C184" s="57">
        <f>C185</f>
        <v>85.2</v>
      </c>
      <c r="D184" s="57">
        <f>D185</f>
        <v>70</v>
      </c>
      <c r="E184" s="162">
        <f>D184/C184*100</f>
        <v>82.159624413145536</v>
      </c>
      <c r="F184" s="162">
        <f>D184/B184*100</f>
        <v>29.761904761904763</v>
      </c>
      <c r="G184" s="59"/>
    </row>
    <row r="185" spans="1:7" ht="17.45" customHeight="1">
      <c r="A185" s="60" t="s">
        <v>1</v>
      </c>
      <c r="B185" s="61">
        <f>B186+B187</f>
        <v>235.2</v>
      </c>
      <c r="C185" s="61">
        <f>C186+C187</f>
        <v>85.2</v>
      </c>
      <c r="D185" s="61">
        <f>D186+D187</f>
        <v>70</v>
      </c>
      <c r="E185" s="65">
        <f>D185/C185*100</f>
        <v>82.159624413145536</v>
      </c>
      <c r="F185" s="65">
        <f>D185/B185*100</f>
        <v>29.761904761904763</v>
      </c>
      <c r="G185" s="59"/>
    </row>
    <row r="186" spans="1:7" s="41" customFormat="1" ht="105">
      <c r="A186" s="12" t="s">
        <v>139</v>
      </c>
      <c r="B186" s="163">
        <v>185.2</v>
      </c>
      <c r="C186" s="163">
        <v>85.2</v>
      </c>
      <c r="D186" s="163">
        <v>70</v>
      </c>
      <c r="E186" s="65">
        <f>D186/C186*100</f>
        <v>82.159624413145536</v>
      </c>
      <c r="F186" s="65">
        <f>D186/B186*100</f>
        <v>37.796976241900651</v>
      </c>
      <c r="G186" s="265" t="s">
        <v>191</v>
      </c>
    </row>
    <row r="187" spans="1:7" s="41" customFormat="1" ht="45">
      <c r="A187" s="142" t="s">
        <v>140</v>
      </c>
      <c r="B187" s="119">
        <v>50</v>
      </c>
      <c r="C187" s="65">
        <v>0</v>
      </c>
      <c r="D187" s="65">
        <v>0</v>
      </c>
      <c r="E187" s="65">
        <v>0</v>
      </c>
      <c r="F187" s="65">
        <f>D187/B187*100</f>
        <v>0</v>
      </c>
      <c r="G187" s="144"/>
    </row>
    <row r="188" spans="1:7" s="23" customFormat="1" ht="18.75" customHeight="1">
      <c r="A188" s="14"/>
      <c r="B188" s="10"/>
      <c r="C188" s="10"/>
      <c r="D188" s="10"/>
      <c r="E188" s="35"/>
      <c r="F188" s="36"/>
      <c r="G188" s="78"/>
    </row>
    <row r="189" spans="1:7" s="37" customFormat="1" ht="22.5" customHeight="1">
      <c r="A189" s="270" t="s">
        <v>87</v>
      </c>
      <c r="B189" s="270"/>
      <c r="C189" s="270"/>
      <c r="D189" s="270"/>
      <c r="E189" s="270"/>
      <c r="F189" s="270"/>
      <c r="G189" s="270"/>
    </row>
    <row r="190" spans="1:7" s="87" customFormat="1" ht="18.75" customHeight="1">
      <c r="A190" s="269" t="s">
        <v>14</v>
      </c>
      <c r="B190" s="269"/>
      <c r="C190" s="269"/>
      <c r="D190" s="269"/>
      <c r="E190" s="269"/>
      <c r="F190" s="269"/>
      <c r="G190" s="269"/>
    </row>
    <row r="191" spans="1:7" s="87" customFormat="1" ht="18.75" customHeight="1">
      <c r="A191" s="269" t="s">
        <v>141</v>
      </c>
      <c r="B191" s="269"/>
      <c r="C191" s="269"/>
      <c r="D191" s="269"/>
      <c r="E191" s="269"/>
      <c r="F191" s="269"/>
      <c r="G191" s="269"/>
    </row>
    <row r="192" spans="1:7" s="40" customFormat="1" ht="33" customHeight="1">
      <c r="A192" s="269" t="s">
        <v>142</v>
      </c>
      <c r="B192" s="269"/>
      <c r="C192" s="269"/>
      <c r="D192" s="269"/>
      <c r="E192" s="269"/>
      <c r="F192" s="269"/>
      <c r="G192" s="269"/>
    </row>
    <row r="193" spans="1:7" s="40" customFormat="1" ht="15.6" customHeight="1">
      <c r="A193" s="110"/>
      <c r="B193" s="110"/>
      <c r="C193" s="110"/>
      <c r="E193" s="140"/>
      <c r="F193" s="141"/>
      <c r="G193" s="55" t="s">
        <v>37</v>
      </c>
    </row>
    <row r="194" spans="1:7" s="19" customFormat="1" ht="90">
      <c r="A194" s="21" t="s">
        <v>48</v>
      </c>
      <c r="B194" s="21" t="s">
        <v>130</v>
      </c>
      <c r="C194" s="21" t="s">
        <v>184</v>
      </c>
      <c r="D194" s="21" t="s">
        <v>185</v>
      </c>
      <c r="E194" s="21" t="s">
        <v>57</v>
      </c>
      <c r="F194" s="21" t="s">
        <v>58</v>
      </c>
      <c r="G194" s="21" t="s">
        <v>102</v>
      </c>
    </row>
    <row r="195" spans="1:7" ht="17.45" customHeight="1">
      <c r="A195" s="56" t="s">
        <v>6</v>
      </c>
      <c r="B195" s="57">
        <f>B198+B199</f>
        <v>13675.300000000001</v>
      </c>
      <c r="C195" s="57">
        <f>C198+C199</f>
        <v>7402.0999999999995</v>
      </c>
      <c r="D195" s="57">
        <f>D198+D199</f>
        <v>7329.9</v>
      </c>
      <c r="E195" s="162">
        <f>D195/C195*100</f>
        <v>99.024601126707296</v>
      </c>
      <c r="F195" s="162">
        <f>D195/B195*100</f>
        <v>53.599555402806509</v>
      </c>
      <c r="G195" s="59"/>
    </row>
    <row r="196" spans="1:7" ht="17.45" customHeight="1">
      <c r="A196" s="60" t="s">
        <v>1</v>
      </c>
      <c r="B196" s="61">
        <f>B195-B197</f>
        <v>4209.7000000000007</v>
      </c>
      <c r="C196" s="61">
        <f>C195-C197</f>
        <v>2417.5999999999995</v>
      </c>
      <c r="D196" s="61">
        <f>D195-D197</f>
        <v>2413.2999999999993</v>
      </c>
      <c r="E196" s="65">
        <f>D196/C196*100</f>
        <v>99.822137657180662</v>
      </c>
      <c r="F196" s="65">
        <f>D196/B196*100</f>
        <v>57.327125448369223</v>
      </c>
      <c r="G196" s="59"/>
    </row>
    <row r="197" spans="1:7" ht="17.45" customHeight="1">
      <c r="A197" s="60" t="s">
        <v>2</v>
      </c>
      <c r="B197" s="61">
        <v>9465.6</v>
      </c>
      <c r="C197" s="61">
        <v>4984.5</v>
      </c>
      <c r="D197" s="61">
        <v>4916.6000000000004</v>
      </c>
      <c r="E197" s="65">
        <f>D197/C197*100</f>
        <v>98.637777109038026</v>
      </c>
      <c r="F197" s="65">
        <f>D197/B197*100</f>
        <v>51.941768086544961</v>
      </c>
      <c r="G197" s="59"/>
    </row>
    <row r="198" spans="1:7" s="41" customFormat="1">
      <c r="A198" s="12" t="s">
        <v>15</v>
      </c>
      <c r="B198" s="163">
        <v>12295.6</v>
      </c>
      <c r="C198" s="163">
        <v>6127.4</v>
      </c>
      <c r="D198" s="163">
        <v>6055.3</v>
      </c>
      <c r="E198" s="65">
        <f>D198/C198*100</f>
        <v>98.823318210007514</v>
      </c>
      <c r="F198" s="65">
        <f>D198/B198*100</f>
        <v>49.247698363642279</v>
      </c>
      <c r="G198" s="164"/>
    </row>
    <row r="199" spans="1:7" s="41" customFormat="1" ht="48" customHeight="1">
      <c r="A199" s="142" t="s">
        <v>113</v>
      </c>
      <c r="B199" s="119">
        <v>1379.7</v>
      </c>
      <c r="C199" s="65">
        <v>1274.7</v>
      </c>
      <c r="D199" s="65">
        <v>1274.5999999999999</v>
      </c>
      <c r="E199" s="65">
        <f>D199/C199*100</f>
        <v>99.992155016866704</v>
      </c>
      <c r="F199" s="65">
        <f>D199/B199*100</f>
        <v>92.382401971443059</v>
      </c>
      <c r="G199" s="165"/>
    </row>
    <row r="200" spans="1:7" s="32" customFormat="1" ht="18.75" customHeight="1">
      <c r="A200" s="7"/>
      <c r="B200" s="43"/>
      <c r="C200" s="43"/>
      <c r="D200" s="43"/>
      <c r="E200" s="44"/>
      <c r="F200" s="44"/>
      <c r="G200" s="31"/>
    </row>
    <row r="201" spans="1:7" s="37" customFormat="1" ht="32.25" customHeight="1">
      <c r="A201" s="270" t="s">
        <v>88</v>
      </c>
      <c r="B201" s="270"/>
      <c r="C201" s="270"/>
      <c r="D201" s="270"/>
      <c r="E201" s="270"/>
      <c r="F201" s="270"/>
      <c r="G201" s="270"/>
    </row>
    <row r="202" spans="1:7" s="87" customFormat="1" ht="17.25" customHeight="1">
      <c r="A202" s="269" t="s">
        <v>94</v>
      </c>
      <c r="B202" s="269"/>
      <c r="C202" s="269"/>
      <c r="D202" s="269"/>
      <c r="E202" s="269"/>
      <c r="F202" s="269"/>
      <c r="G202" s="269"/>
    </row>
    <row r="203" spans="1:7" s="87" customFormat="1" ht="15.75" customHeight="1">
      <c r="A203" s="269" t="s">
        <v>143</v>
      </c>
      <c r="B203" s="269"/>
      <c r="C203" s="269"/>
      <c r="D203" s="269"/>
      <c r="E203" s="269"/>
      <c r="F203" s="269"/>
      <c r="G203" s="269"/>
    </row>
    <row r="204" spans="1:7" s="40" customFormat="1" ht="48" customHeight="1">
      <c r="A204" s="269" t="s">
        <v>144</v>
      </c>
      <c r="B204" s="269"/>
      <c r="C204" s="269"/>
      <c r="D204" s="269"/>
      <c r="E204" s="269"/>
      <c r="F204" s="269"/>
      <c r="G204" s="269"/>
    </row>
    <row r="205" spans="1:7" s="40" customFormat="1" ht="17.45" customHeight="1">
      <c r="A205" s="110"/>
      <c r="B205" s="110"/>
      <c r="C205" s="110"/>
      <c r="E205" s="140"/>
      <c r="F205" s="141"/>
      <c r="G205" s="55" t="s">
        <v>37</v>
      </c>
    </row>
    <row r="206" spans="1:7" s="20" customFormat="1" ht="90">
      <c r="A206" s="21" t="s">
        <v>48</v>
      </c>
      <c r="B206" s="21" t="s">
        <v>130</v>
      </c>
      <c r="C206" s="21" t="s">
        <v>184</v>
      </c>
      <c r="D206" s="21" t="s">
        <v>185</v>
      </c>
      <c r="E206" s="21" t="s">
        <v>57</v>
      </c>
      <c r="F206" s="21" t="s">
        <v>58</v>
      </c>
      <c r="G206" s="21" t="s">
        <v>102</v>
      </c>
    </row>
    <row r="207" spans="1:7" ht="17.45" customHeight="1">
      <c r="A207" s="72" t="s">
        <v>6</v>
      </c>
      <c r="B207" s="57">
        <f>B210+B213+B214</f>
        <v>46352.3</v>
      </c>
      <c r="C207" s="57">
        <f>C210+C213+C214</f>
        <v>20997.8</v>
      </c>
      <c r="D207" s="57">
        <f>D210+D213+D214</f>
        <v>20997.8</v>
      </c>
      <c r="E207" s="134">
        <f t="shared" ref="E207:E214" si="18">D207/C207*100</f>
        <v>100</v>
      </c>
      <c r="F207" s="58">
        <f t="shared" ref="F207:F213" si="19">D207/B207*100</f>
        <v>45.300448952910635</v>
      </c>
      <c r="G207" s="59"/>
    </row>
    <row r="208" spans="1:7">
      <c r="A208" s="93" t="s">
        <v>1</v>
      </c>
      <c r="B208" s="61">
        <f>B207-B209</f>
        <v>1039.7000000000044</v>
      </c>
      <c r="C208" s="61">
        <f>C207-C209</f>
        <v>671.89999999999782</v>
      </c>
      <c r="D208" s="61">
        <f>D207-D209</f>
        <v>671.89999999999782</v>
      </c>
      <c r="E208" s="62">
        <f t="shared" si="18"/>
        <v>100</v>
      </c>
      <c r="F208" s="63">
        <f t="shared" si="19"/>
        <v>64.624410887755602</v>
      </c>
      <c r="G208" s="97"/>
    </row>
    <row r="209" spans="1:7" ht="17.45" customHeight="1">
      <c r="A209" s="93" t="s">
        <v>2</v>
      </c>
      <c r="B209" s="61">
        <v>45312.6</v>
      </c>
      <c r="C209" s="61">
        <v>20325.900000000001</v>
      </c>
      <c r="D209" s="61">
        <v>20325.900000000001</v>
      </c>
      <c r="E209" s="62">
        <f t="shared" si="18"/>
        <v>100</v>
      </c>
      <c r="F209" s="63">
        <f t="shared" si="19"/>
        <v>44.857059625799451</v>
      </c>
      <c r="G209" s="59"/>
    </row>
    <row r="210" spans="1:7" s="41" customFormat="1" ht="30">
      <c r="A210" s="142" t="s">
        <v>73</v>
      </c>
      <c r="B210" s="119">
        <v>4339</v>
      </c>
      <c r="C210" s="149">
        <v>4234</v>
      </c>
      <c r="D210" s="95">
        <v>4234</v>
      </c>
      <c r="E210" s="62">
        <f t="shared" si="18"/>
        <v>100</v>
      </c>
      <c r="F210" s="95">
        <f t="shared" si="19"/>
        <v>97.580087577782905</v>
      </c>
      <c r="G210" s="165"/>
    </row>
    <row r="211" spans="1:7" s="41" customFormat="1" ht="30">
      <c r="A211" s="166" t="s">
        <v>100</v>
      </c>
      <c r="B211" s="119">
        <v>318.7</v>
      </c>
      <c r="C211" s="149">
        <v>318.7</v>
      </c>
      <c r="D211" s="95">
        <v>318.7</v>
      </c>
      <c r="E211" s="62">
        <f t="shared" si="18"/>
        <v>100</v>
      </c>
      <c r="F211" s="95">
        <f t="shared" si="19"/>
        <v>100</v>
      </c>
      <c r="G211" s="165"/>
    </row>
    <row r="212" spans="1:7" s="41" customFormat="1" ht="30">
      <c r="A212" s="166" t="s">
        <v>114</v>
      </c>
      <c r="B212" s="167">
        <v>3895.3</v>
      </c>
      <c r="C212" s="149">
        <v>3895.3</v>
      </c>
      <c r="D212" s="95">
        <v>3895.3</v>
      </c>
      <c r="E212" s="62">
        <f t="shared" si="18"/>
        <v>100</v>
      </c>
      <c r="F212" s="95">
        <f t="shared" si="19"/>
        <v>100</v>
      </c>
      <c r="G212" s="168"/>
    </row>
    <row r="213" spans="1:7" s="41" customFormat="1" ht="17.25" customHeight="1">
      <c r="A213" s="11" t="s">
        <v>115</v>
      </c>
      <c r="B213" s="119">
        <v>604</v>
      </c>
      <c r="C213" s="62">
        <v>341.2</v>
      </c>
      <c r="D213" s="63">
        <v>341.2</v>
      </c>
      <c r="E213" s="62">
        <f t="shared" si="18"/>
        <v>100</v>
      </c>
      <c r="F213" s="63">
        <f t="shared" si="19"/>
        <v>56.490066225165556</v>
      </c>
      <c r="G213" s="165"/>
    </row>
    <row r="214" spans="1:7" s="41" customFormat="1" ht="32.25" customHeight="1">
      <c r="A214" s="142" t="s">
        <v>23</v>
      </c>
      <c r="B214" s="119">
        <v>41409.300000000003</v>
      </c>
      <c r="C214" s="119">
        <v>16422.599999999999</v>
      </c>
      <c r="D214" s="119">
        <v>16422.599999999999</v>
      </c>
      <c r="E214" s="62">
        <f t="shared" si="18"/>
        <v>100</v>
      </c>
      <c r="F214" s="63">
        <f>D214/B214*100</f>
        <v>39.659206989734187</v>
      </c>
      <c r="G214" s="165"/>
    </row>
    <row r="215" spans="1:7" s="32" customFormat="1" ht="12" customHeight="1">
      <c r="A215" s="33"/>
      <c r="B215" s="34"/>
      <c r="C215" s="34"/>
      <c r="D215" s="34"/>
      <c r="E215" s="29"/>
      <c r="F215" s="30"/>
      <c r="G215" s="31"/>
    </row>
    <row r="216" spans="1:7" s="37" customFormat="1" ht="22.15" customHeight="1">
      <c r="A216" s="270" t="s">
        <v>89</v>
      </c>
      <c r="B216" s="270"/>
      <c r="C216" s="270"/>
      <c r="D216" s="270"/>
      <c r="E216" s="270"/>
      <c r="F216" s="270"/>
      <c r="G216" s="270"/>
    </row>
    <row r="217" spans="1:7" s="87" customFormat="1" ht="15.75">
      <c r="A217" s="269" t="s">
        <v>24</v>
      </c>
      <c r="B217" s="269"/>
      <c r="C217" s="269"/>
      <c r="D217" s="269"/>
      <c r="E217" s="269"/>
      <c r="F217" s="269"/>
      <c r="G217" s="269"/>
    </row>
    <row r="218" spans="1:7" s="87" customFormat="1" ht="15.75">
      <c r="A218" s="269" t="s">
        <v>25</v>
      </c>
      <c r="B218" s="269"/>
      <c r="C218" s="269"/>
      <c r="D218" s="269"/>
      <c r="E218" s="269"/>
      <c r="F218" s="269"/>
      <c r="G218" s="269"/>
    </row>
    <row r="219" spans="1:7" s="40" customFormat="1" ht="54" customHeight="1">
      <c r="A219" s="269" t="s">
        <v>152</v>
      </c>
      <c r="B219" s="269"/>
      <c r="C219" s="269"/>
      <c r="D219" s="269"/>
      <c r="E219" s="269"/>
      <c r="F219" s="269"/>
      <c r="G219" s="269"/>
    </row>
    <row r="220" spans="1:7" s="37" customFormat="1" ht="15.6" customHeight="1">
      <c r="A220" s="110"/>
      <c r="B220" s="110"/>
      <c r="C220" s="110"/>
      <c r="E220" s="53"/>
      <c r="F220" s="54"/>
      <c r="G220" s="55" t="s">
        <v>37</v>
      </c>
    </row>
    <row r="221" spans="1:7" s="20" customFormat="1" ht="90">
      <c r="A221" s="21" t="s">
        <v>48</v>
      </c>
      <c r="B221" s="21" t="s">
        <v>130</v>
      </c>
      <c r="C221" s="21" t="s">
        <v>184</v>
      </c>
      <c r="D221" s="21" t="s">
        <v>185</v>
      </c>
      <c r="E221" s="21" t="s">
        <v>57</v>
      </c>
      <c r="F221" s="21" t="s">
        <v>58</v>
      </c>
      <c r="G221" s="21" t="s">
        <v>102</v>
      </c>
    </row>
    <row r="222" spans="1:7" ht="17.45" customHeight="1">
      <c r="A222" s="56" t="s">
        <v>6</v>
      </c>
      <c r="B222" s="57">
        <f>B224+B225+B227+B228+B229</f>
        <v>22623.8</v>
      </c>
      <c r="C222" s="57">
        <f>C224+C225+C227+C228+C229</f>
        <v>8178</v>
      </c>
      <c r="D222" s="57">
        <f>D224+D225+D227+D228+D229</f>
        <v>7982.9</v>
      </c>
      <c r="E222" s="134">
        <f t="shared" ref="E222:E228" si="20">D222/C222*100</f>
        <v>97.614331132306191</v>
      </c>
      <c r="F222" s="58">
        <f t="shared" ref="F222:F228" si="21">D222/B222*100</f>
        <v>35.28540740282358</v>
      </c>
      <c r="G222" s="59"/>
    </row>
    <row r="223" spans="1:7" ht="17.45" customHeight="1">
      <c r="A223" s="60" t="s">
        <v>1</v>
      </c>
      <c r="B223" s="61">
        <f>B224+B225+B227+B228+B229</f>
        <v>22623.8</v>
      </c>
      <c r="C223" s="61">
        <f>C224+C225+C227+C228+C229</f>
        <v>8178</v>
      </c>
      <c r="D223" s="61">
        <f>D224+D225+D227+D228+D229</f>
        <v>7982.9</v>
      </c>
      <c r="E223" s="62">
        <f t="shared" si="20"/>
        <v>97.614331132306191</v>
      </c>
      <c r="F223" s="63">
        <f t="shared" si="21"/>
        <v>35.28540740282358</v>
      </c>
      <c r="G223" s="59"/>
    </row>
    <row r="224" spans="1:7" ht="60">
      <c r="A224" s="123" t="s">
        <v>116</v>
      </c>
      <c r="B224" s="61">
        <v>639.29999999999995</v>
      </c>
      <c r="C224" s="61">
        <v>250</v>
      </c>
      <c r="D224" s="61">
        <v>243.7</v>
      </c>
      <c r="E224" s="149">
        <f t="shared" si="20"/>
        <v>97.48</v>
      </c>
      <c r="F224" s="95">
        <f t="shared" si="21"/>
        <v>38.119818551540746</v>
      </c>
      <c r="G224" s="169"/>
    </row>
    <row r="225" spans="1:7" ht="45">
      <c r="A225" s="123" t="s">
        <v>60</v>
      </c>
      <c r="B225" s="61">
        <v>316.2</v>
      </c>
      <c r="C225" s="61">
        <v>79.3</v>
      </c>
      <c r="D225" s="61">
        <v>79.3</v>
      </c>
      <c r="E225" s="149">
        <f>D225/C225*100</f>
        <v>100</v>
      </c>
      <c r="F225" s="95">
        <f>D225/B225*100</f>
        <v>25.079063883617962</v>
      </c>
      <c r="G225" s="97"/>
    </row>
    <row r="226" spans="1:7" ht="90">
      <c r="A226" s="21" t="s">
        <v>48</v>
      </c>
      <c r="B226" s="21" t="s">
        <v>130</v>
      </c>
      <c r="C226" s="21" t="s">
        <v>184</v>
      </c>
      <c r="D226" s="21" t="s">
        <v>185</v>
      </c>
      <c r="E226" s="21" t="s">
        <v>57</v>
      </c>
      <c r="F226" s="21" t="s">
        <v>58</v>
      </c>
      <c r="G226" s="21" t="s">
        <v>102</v>
      </c>
    </row>
    <row r="227" spans="1:7" ht="58.5" customHeight="1">
      <c r="A227" s="123" t="s">
        <v>90</v>
      </c>
      <c r="B227" s="61">
        <v>2745.8</v>
      </c>
      <c r="C227" s="61">
        <v>37</v>
      </c>
      <c r="D227" s="61">
        <v>37</v>
      </c>
      <c r="E227" s="149">
        <f>D227/C227*100</f>
        <v>100</v>
      </c>
      <c r="F227" s="95">
        <f t="shared" si="21"/>
        <v>1.3475125646441837</v>
      </c>
      <c r="G227" s="266"/>
    </row>
    <row r="228" spans="1:7" ht="30">
      <c r="A228" s="123" t="s">
        <v>61</v>
      </c>
      <c r="B228" s="170">
        <v>4114.3999999999996</v>
      </c>
      <c r="C228" s="170">
        <v>2006.5</v>
      </c>
      <c r="D228" s="170">
        <v>1817.7</v>
      </c>
      <c r="E228" s="149">
        <f t="shared" si="20"/>
        <v>90.590580613007731</v>
      </c>
      <c r="F228" s="95">
        <f t="shared" si="21"/>
        <v>44.178981139412798</v>
      </c>
      <c r="G228" s="97" t="s">
        <v>180</v>
      </c>
    </row>
    <row r="229" spans="1:7" ht="45">
      <c r="A229" s="123" t="s">
        <v>62</v>
      </c>
      <c r="B229" s="170">
        <v>14808.1</v>
      </c>
      <c r="C229" s="170">
        <v>5805.2</v>
      </c>
      <c r="D229" s="170">
        <v>5805.2</v>
      </c>
      <c r="E229" s="149">
        <f>D229/C229*100</f>
        <v>100</v>
      </c>
      <c r="F229" s="171">
        <f>D229/B229*100</f>
        <v>39.202868700238383</v>
      </c>
      <c r="G229" s="172"/>
    </row>
    <row r="230" spans="1:7" s="23" customFormat="1" ht="18.75" customHeight="1">
      <c r="A230" s="45"/>
      <c r="B230" s="45"/>
      <c r="C230" s="45"/>
      <c r="D230" s="45"/>
      <c r="E230" s="38"/>
      <c r="F230" s="39"/>
      <c r="G230" s="39"/>
    </row>
    <row r="231" spans="1:7" s="37" customFormat="1" ht="24" customHeight="1">
      <c r="A231" s="270" t="s">
        <v>128</v>
      </c>
      <c r="B231" s="270"/>
      <c r="C231" s="270"/>
      <c r="D231" s="270"/>
      <c r="E231" s="270"/>
      <c r="F231" s="270"/>
      <c r="G231" s="270"/>
    </row>
    <row r="232" spans="1:7" s="87" customFormat="1" ht="15.75" customHeight="1">
      <c r="A232" s="269" t="s">
        <v>129</v>
      </c>
      <c r="B232" s="269"/>
      <c r="C232" s="269"/>
      <c r="D232" s="269"/>
      <c r="E232" s="269"/>
      <c r="F232" s="269"/>
      <c r="G232" s="269"/>
    </row>
    <row r="233" spans="1:7" s="87" customFormat="1" ht="32.25" customHeight="1">
      <c r="A233" s="269" t="s">
        <v>29</v>
      </c>
      <c r="B233" s="269"/>
      <c r="C233" s="269"/>
      <c r="D233" s="269"/>
      <c r="E233" s="269"/>
      <c r="F233" s="269"/>
      <c r="G233" s="269"/>
    </row>
    <row r="234" spans="1:7" s="40" customFormat="1" ht="18" customHeight="1">
      <c r="A234" s="269" t="s">
        <v>55</v>
      </c>
      <c r="B234" s="269"/>
      <c r="C234" s="269"/>
      <c r="D234" s="269"/>
      <c r="E234" s="269"/>
      <c r="F234" s="269"/>
      <c r="G234" s="269"/>
    </row>
    <row r="235" spans="1:7" s="40" customFormat="1" ht="15.6" customHeight="1">
      <c r="A235" s="110"/>
      <c r="B235" s="110"/>
      <c r="C235" s="110"/>
      <c r="E235" s="140"/>
      <c r="F235" s="141"/>
      <c r="G235" s="55" t="s">
        <v>37</v>
      </c>
    </row>
    <row r="236" spans="1:7" s="20" customFormat="1" ht="93" customHeight="1">
      <c r="A236" s="21" t="s">
        <v>48</v>
      </c>
      <c r="B236" s="21" t="s">
        <v>130</v>
      </c>
      <c r="C236" s="21" t="s">
        <v>184</v>
      </c>
      <c r="D236" s="21" t="s">
        <v>185</v>
      </c>
      <c r="E236" s="21" t="s">
        <v>57</v>
      </c>
      <c r="F236" s="21" t="s">
        <v>58</v>
      </c>
      <c r="G236" s="21" t="s">
        <v>102</v>
      </c>
    </row>
    <row r="237" spans="1:7" ht="17.45" customHeight="1">
      <c r="A237" s="56" t="s">
        <v>6</v>
      </c>
      <c r="B237" s="57">
        <f>B241+B242</f>
        <v>198798.1</v>
      </c>
      <c r="C237" s="57">
        <f>C241+C242</f>
        <v>137177</v>
      </c>
      <c r="D237" s="57">
        <f>D241+D242</f>
        <v>137127</v>
      </c>
      <c r="E237" s="134">
        <f>D237/C237*100</f>
        <v>99.963550741013435</v>
      </c>
      <c r="F237" s="58">
        <f t="shared" ref="F237:F242" si="22">D237/B237*100</f>
        <v>68.978023431813483</v>
      </c>
      <c r="G237" s="59"/>
    </row>
    <row r="238" spans="1:7" ht="15.75" customHeight="1">
      <c r="A238" s="60" t="s">
        <v>1</v>
      </c>
      <c r="B238" s="61">
        <f>B237-B239</f>
        <v>189818.1</v>
      </c>
      <c r="C238" s="61">
        <f>C237-C239</f>
        <v>133173.79999999999</v>
      </c>
      <c r="D238" s="61">
        <f>D237-D239</f>
        <v>133123.79999999999</v>
      </c>
      <c r="E238" s="62">
        <f>D238/C238*100</f>
        <v>99.962455077500238</v>
      </c>
      <c r="F238" s="63">
        <f t="shared" si="22"/>
        <v>70.13230034438233</v>
      </c>
      <c r="G238" s="59"/>
    </row>
    <row r="239" spans="1:7" ht="15.75" customHeight="1">
      <c r="A239" s="60" t="s">
        <v>2</v>
      </c>
      <c r="B239" s="61">
        <v>8980</v>
      </c>
      <c r="C239" s="61">
        <v>4003.2</v>
      </c>
      <c r="D239" s="61">
        <v>4003.2</v>
      </c>
      <c r="E239" s="62">
        <f>D239/C239*100</f>
        <v>100</v>
      </c>
      <c r="F239" s="63">
        <f t="shared" si="22"/>
        <v>44.579064587973271</v>
      </c>
      <c r="G239" s="59"/>
    </row>
    <row r="240" spans="1:7" ht="15.75" customHeight="1">
      <c r="A240" s="60" t="s">
        <v>3</v>
      </c>
      <c r="B240" s="61">
        <v>5730.1</v>
      </c>
      <c r="C240" s="61">
        <v>2551.6</v>
      </c>
      <c r="D240" s="61">
        <v>2551.6</v>
      </c>
      <c r="E240" s="62">
        <f>D240/C240*100</f>
        <v>100</v>
      </c>
      <c r="F240" s="63">
        <f t="shared" si="22"/>
        <v>44.529763878466341</v>
      </c>
      <c r="G240" s="59"/>
    </row>
    <row r="241" spans="1:7" ht="29.25" customHeight="1">
      <c r="A241" s="123" t="s">
        <v>63</v>
      </c>
      <c r="B241" s="61">
        <v>182442.4</v>
      </c>
      <c r="C241" s="61">
        <v>129893.9</v>
      </c>
      <c r="D241" s="61">
        <v>129843.9</v>
      </c>
      <c r="E241" s="149">
        <f>D241/C241*100</f>
        <v>99.961507045365479</v>
      </c>
      <c r="F241" s="95">
        <f t="shared" si="22"/>
        <v>71.169804826071143</v>
      </c>
      <c r="G241" s="172"/>
    </row>
    <row r="242" spans="1:7" ht="30">
      <c r="A242" s="166" t="s">
        <v>74</v>
      </c>
      <c r="B242" s="61">
        <v>16355.7</v>
      </c>
      <c r="C242" s="61">
        <v>7283.1</v>
      </c>
      <c r="D242" s="61">
        <v>7283.1</v>
      </c>
      <c r="E242" s="149">
        <f>D242/C242*100</f>
        <v>100</v>
      </c>
      <c r="F242" s="95">
        <f t="shared" si="22"/>
        <v>44.529430106935195</v>
      </c>
      <c r="G242" s="172"/>
    </row>
    <row r="243" spans="1:7" ht="16.5" customHeight="1">
      <c r="A243" s="8"/>
      <c r="B243" s="9"/>
      <c r="C243" s="9"/>
      <c r="D243" s="9"/>
      <c r="E243" s="46"/>
      <c r="F243" s="47"/>
      <c r="G243" s="48"/>
    </row>
    <row r="244" spans="1:7" s="37" customFormat="1" ht="22.5" customHeight="1">
      <c r="A244" s="270" t="s">
        <v>91</v>
      </c>
      <c r="B244" s="270"/>
      <c r="C244" s="270"/>
      <c r="D244" s="270"/>
      <c r="E244" s="270"/>
      <c r="F244" s="270"/>
      <c r="G244" s="270"/>
    </row>
    <row r="245" spans="1:7" s="87" customFormat="1" ht="15" customHeight="1">
      <c r="A245" s="269" t="s">
        <v>34</v>
      </c>
      <c r="B245" s="269"/>
      <c r="C245" s="269"/>
      <c r="D245" s="269"/>
      <c r="E245" s="269"/>
      <c r="F245" s="269"/>
      <c r="G245" s="269"/>
    </row>
    <row r="246" spans="1:7" s="87" customFormat="1" ht="28.5" customHeight="1">
      <c r="A246" s="269" t="s">
        <v>35</v>
      </c>
      <c r="B246" s="269"/>
      <c r="C246" s="269"/>
      <c r="D246" s="269"/>
      <c r="E246" s="269"/>
      <c r="F246" s="269"/>
      <c r="G246" s="269"/>
    </row>
    <row r="247" spans="1:7" s="40" customFormat="1" ht="81" customHeight="1">
      <c r="A247" s="269" t="s">
        <v>36</v>
      </c>
      <c r="B247" s="269"/>
      <c r="C247" s="269"/>
      <c r="D247" s="269"/>
      <c r="E247" s="269"/>
      <c r="F247" s="269"/>
      <c r="G247" s="269"/>
    </row>
    <row r="248" spans="1:7" s="37" customFormat="1" ht="15" customHeight="1">
      <c r="A248" s="110"/>
      <c r="B248" s="110"/>
      <c r="C248" s="110"/>
      <c r="E248" s="53"/>
      <c r="F248" s="54"/>
      <c r="G248" s="55" t="s">
        <v>37</v>
      </c>
    </row>
    <row r="249" spans="1:7" s="20" customFormat="1" ht="90">
      <c r="A249" s="21" t="s">
        <v>48</v>
      </c>
      <c r="B249" s="21" t="s">
        <v>130</v>
      </c>
      <c r="C249" s="21" t="s">
        <v>184</v>
      </c>
      <c r="D249" s="21" t="s">
        <v>185</v>
      </c>
      <c r="E249" s="21" t="s">
        <v>57</v>
      </c>
      <c r="F249" s="21" t="s">
        <v>58</v>
      </c>
      <c r="G249" s="21" t="s">
        <v>102</v>
      </c>
    </row>
    <row r="250" spans="1:7" ht="17.45" customHeight="1">
      <c r="A250" s="56" t="s">
        <v>6</v>
      </c>
      <c r="B250" s="57">
        <f>B253+B254+B255+B256+B257+B258</f>
        <v>82213.399999999994</v>
      </c>
      <c r="C250" s="57">
        <f>C253+C254+C255+C256+C257+C258</f>
        <v>29499.3</v>
      </c>
      <c r="D250" s="57">
        <f>D253+D254+D255+D256+D257+D258</f>
        <v>25561.3</v>
      </c>
      <c r="E250" s="162">
        <f t="shared" ref="E250:E257" si="23">D250/C250*100</f>
        <v>86.650530690558753</v>
      </c>
      <c r="F250" s="162">
        <f t="shared" ref="F250:F256" si="24">D250/B250*100</f>
        <v>31.091403591142079</v>
      </c>
      <c r="G250" s="59"/>
    </row>
    <row r="251" spans="1:7" ht="17.45" customHeight="1">
      <c r="A251" s="60" t="s">
        <v>1</v>
      </c>
      <c r="B251" s="61">
        <f>B250-B252</f>
        <v>78055.099999999991</v>
      </c>
      <c r="C251" s="61">
        <f>C250-C252</f>
        <v>28010.3</v>
      </c>
      <c r="D251" s="61">
        <f>D250-D252</f>
        <v>24616.6</v>
      </c>
      <c r="E251" s="65">
        <f t="shared" si="23"/>
        <v>87.88409977758181</v>
      </c>
      <c r="F251" s="65">
        <f t="shared" si="24"/>
        <v>31.537465200864517</v>
      </c>
      <c r="G251" s="59"/>
    </row>
    <row r="252" spans="1:7">
      <c r="A252" s="60" t="s">
        <v>2</v>
      </c>
      <c r="B252" s="128">
        <v>4158.3</v>
      </c>
      <c r="C252" s="61">
        <v>1489</v>
      </c>
      <c r="D252" s="61">
        <v>944.7</v>
      </c>
      <c r="E252" s="65">
        <f t="shared" si="23"/>
        <v>63.445265278710551</v>
      </c>
      <c r="F252" s="65">
        <f>D252/B252*100</f>
        <v>22.71841858451771</v>
      </c>
      <c r="G252" s="59"/>
    </row>
    <row r="253" spans="1:7" s="17" customFormat="1" ht="75">
      <c r="A253" s="121" t="s">
        <v>64</v>
      </c>
      <c r="B253" s="97">
        <v>4059.3</v>
      </c>
      <c r="C253" s="97">
        <v>1567.4</v>
      </c>
      <c r="D253" s="97">
        <v>994.4</v>
      </c>
      <c r="E253" s="65">
        <f t="shared" si="23"/>
        <v>63.442643868827354</v>
      </c>
      <c r="F253" s="65">
        <f t="shared" si="24"/>
        <v>24.496834429581455</v>
      </c>
      <c r="G253" s="267" t="s">
        <v>192</v>
      </c>
    </row>
    <row r="254" spans="1:7" s="177" customFormat="1" ht="47.25" customHeight="1">
      <c r="A254" s="176" t="s">
        <v>65</v>
      </c>
      <c r="B254" s="124">
        <v>25861</v>
      </c>
      <c r="C254" s="124">
        <v>11893.3</v>
      </c>
      <c r="D254" s="124">
        <v>11716</v>
      </c>
      <c r="E254" s="179">
        <f t="shared" si="23"/>
        <v>98.509244700797936</v>
      </c>
      <c r="F254" s="179">
        <f t="shared" si="24"/>
        <v>45.303739221221143</v>
      </c>
      <c r="G254" s="73"/>
    </row>
    <row r="255" spans="1:7" s="28" customFormat="1" ht="45">
      <c r="A255" s="121" t="s">
        <v>66</v>
      </c>
      <c r="B255" s="97">
        <v>26782.400000000001</v>
      </c>
      <c r="C255" s="97">
        <v>12394.7</v>
      </c>
      <c r="D255" s="97">
        <v>12214.4</v>
      </c>
      <c r="E255" s="65">
        <f t="shared" si="23"/>
        <v>98.545345994659002</v>
      </c>
      <c r="F255" s="65">
        <f t="shared" si="24"/>
        <v>45.606069657685637</v>
      </c>
      <c r="G255" s="73"/>
    </row>
    <row r="256" spans="1:7" s="23" customFormat="1" ht="46.5" customHeight="1">
      <c r="A256" s="121" t="s">
        <v>67</v>
      </c>
      <c r="B256" s="174">
        <v>653.5</v>
      </c>
      <c r="C256" s="174">
        <v>36.1</v>
      </c>
      <c r="D256" s="174">
        <v>18.2</v>
      </c>
      <c r="E256" s="65">
        <f t="shared" si="23"/>
        <v>50.415512465373958</v>
      </c>
      <c r="F256" s="65">
        <f t="shared" si="24"/>
        <v>2.7850038255547052</v>
      </c>
      <c r="G256" s="175"/>
    </row>
    <row r="257" spans="1:7" s="23" customFormat="1" ht="135">
      <c r="A257" s="11" t="s">
        <v>92</v>
      </c>
      <c r="B257" s="132">
        <v>24521.599999999999</v>
      </c>
      <c r="C257" s="132">
        <v>3607.8</v>
      </c>
      <c r="D257" s="132">
        <v>618.29999999999995</v>
      </c>
      <c r="E257" s="120">
        <f t="shared" si="23"/>
        <v>17.137867952769</v>
      </c>
      <c r="F257" s="120">
        <f>D257/B257*100</f>
        <v>2.5214504763147594</v>
      </c>
      <c r="G257" s="178" t="s">
        <v>193</v>
      </c>
    </row>
    <row r="258" spans="1:7" s="23" customFormat="1" ht="32.25" customHeight="1">
      <c r="A258" s="11" t="s">
        <v>153</v>
      </c>
      <c r="B258" s="132">
        <v>335.6</v>
      </c>
      <c r="C258" s="132">
        <v>0</v>
      </c>
      <c r="D258" s="132">
        <v>0</v>
      </c>
      <c r="E258" s="120">
        <v>0</v>
      </c>
      <c r="F258" s="120">
        <f>D258/B258*100</f>
        <v>0</v>
      </c>
      <c r="G258" s="178"/>
    </row>
    <row r="259" spans="1:7" s="23" customFormat="1" ht="14.25" customHeight="1">
      <c r="A259" s="135"/>
      <c r="B259" s="136"/>
      <c r="C259" s="136"/>
      <c r="D259" s="136"/>
      <c r="E259" s="277"/>
      <c r="F259" s="277"/>
      <c r="G259" s="278"/>
    </row>
    <row r="260" spans="1:7" s="23" customFormat="1" ht="13.5" customHeight="1">
      <c r="A260" s="15"/>
      <c r="B260" s="49"/>
      <c r="C260" s="49"/>
      <c r="D260" s="49"/>
      <c r="E260" s="35"/>
      <c r="F260" s="50"/>
      <c r="G260" s="51"/>
    </row>
    <row r="261" spans="1:7" s="37" customFormat="1" ht="18.75" customHeight="1">
      <c r="A261" s="270" t="s">
        <v>93</v>
      </c>
      <c r="B261" s="270"/>
      <c r="C261" s="270"/>
      <c r="D261" s="270"/>
      <c r="E261" s="270"/>
      <c r="F261" s="270"/>
      <c r="G261" s="270"/>
    </row>
    <row r="262" spans="1:7" s="87" customFormat="1" ht="16.149999999999999" customHeight="1">
      <c r="A262" s="269" t="s">
        <v>117</v>
      </c>
      <c r="B262" s="269"/>
      <c r="C262" s="269"/>
      <c r="D262" s="269"/>
      <c r="E262" s="269"/>
      <c r="F262" s="269"/>
      <c r="G262" s="269"/>
    </row>
    <row r="263" spans="1:7" s="87" customFormat="1" ht="15.75">
      <c r="A263" s="269" t="s">
        <v>118</v>
      </c>
      <c r="B263" s="269"/>
      <c r="C263" s="269"/>
      <c r="D263" s="269"/>
      <c r="E263" s="269"/>
      <c r="F263" s="269"/>
      <c r="G263" s="269"/>
    </row>
    <row r="264" spans="1:7" s="40" customFormat="1" ht="15.75">
      <c r="A264" s="269" t="s">
        <v>119</v>
      </c>
      <c r="B264" s="269"/>
      <c r="C264" s="269"/>
      <c r="D264" s="269"/>
      <c r="E264" s="269"/>
      <c r="F264" s="269"/>
      <c r="G264" s="269"/>
    </row>
    <row r="265" spans="1:7" s="40" customFormat="1" ht="15.75" customHeight="1">
      <c r="A265" s="110"/>
      <c r="B265" s="110"/>
      <c r="C265" s="110"/>
      <c r="E265" s="140"/>
      <c r="F265" s="141"/>
      <c r="G265" s="55" t="s">
        <v>37</v>
      </c>
    </row>
    <row r="266" spans="1:7" s="180" customFormat="1" ht="90">
      <c r="A266" s="21" t="s">
        <v>48</v>
      </c>
      <c r="B266" s="21" t="s">
        <v>130</v>
      </c>
      <c r="C266" s="21" t="s">
        <v>184</v>
      </c>
      <c r="D266" s="21" t="s">
        <v>185</v>
      </c>
      <c r="E266" s="21" t="s">
        <v>57</v>
      </c>
      <c r="F266" s="21" t="s">
        <v>58</v>
      </c>
      <c r="G266" s="21" t="s">
        <v>102</v>
      </c>
    </row>
    <row r="267" spans="1:7" ht="17.25" customHeight="1">
      <c r="A267" s="56" t="s">
        <v>6</v>
      </c>
      <c r="B267" s="57">
        <f>B268</f>
        <v>33632.1</v>
      </c>
      <c r="C267" s="57">
        <f>C268</f>
        <v>15896.7</v>
      </c>
      <c r="D267" s="57">
        <f>D268</f>
        <v>15768.8</v>
      </c>
      <c r="E267" s="57">
        <f>E268</f>
        <v>99.195430498153698</v>
      </c>
      <c r="F267" s="57">
        <f>F268</f>
        <v>46.886159353712678</v>
      </c>
      <c r="G267" s="59"/>
    </row>
    <row r="268" spans="1:7">
      <c r="A268" s="60" t="s">
        <v>1</v>
      </c>
      <c r="B268" s="61">
        <f>B269+B270</f>
        <v>33632.1</v>
      </c>
      <c r="C268" s="61">
        <f>C269+C270</f>
        <v>15896.7</v>
      </c>
      <c r="D268" s="61">
        <f>D269+D270</f>
        <v>15768.8</v>
      </c>
      <c r="E268" s="61">
        <f>E269+E270</f>
        <v>99.195430498153698</v>
      </c>
      <c r="F268" s="61">
        <f>D268/B268*100</f>
        <v>46.886159353712678</v>
      </c>
      <c r="G268" s="59"/>
    </row>
    <row r="269" spans="1:7" ht="32.25" customHeight="1">
      <c r="A269" s="11" t="s">
        <v>97</v>
      </c>
      <c r="B269" s="119">
        <v>1448.9</v>
      </c>
      <c r="C269" s="119">
        <v>0</v>
      </c>
      <c r="D269" s="119">
        <v>0</v>
      </c>
      <c r="E269" s="62">
        <v>0</v>
      </c>
      <c r="F269" s="63">
        <v>0</v>
      </c>
      <c r="G269" s="169"/>
    </row>
    <row r="270" spans="1:7" ht="32.25" customHeight="1">
      <c r="A270" s="11" t="s">
        <v>98</v>
      </c>
      <c r="B270" s="120">
        <v>32183.200000000001</v>
      </c>
      <c r="C270" s="268">
        <v>15896.7</v>
      </c>
      <c r="D270" s="268">
        <v>15768.8</v>
      </c>
      <c r="E270" s="181">
        <f>D270/C270*100</f>
        <v>99.195430498153698</v>
      </c>
      <c r="F270" s="181">
        <f>D270/B270*100</f>
        <v>48.99699221954311</v>
      </c>
      <c r="G270" s="97"/>
    </row>
    <row r="271" spans="1:7" ht="11.25" customHeight="1">
      <c r="A271" s="15"/>
      <c r="B271" s="42"/>
      <c r="C271" s="79"/>
      <c r="D271" s="79"/>
      <c r="E271" s="80"/>
      <c r="F271" s="80"/>
      <c r="G271" s="27"/>
    </row>
    <row r="272" spans="1:7" s="37" customFormat="1" ht="28.5" customHeight="1">
      <c r="A272" s="270" t="s">
        <v>99</v>
      </c>
      <c r="B272" s="270"/>
      <c r="C272" s="270"/>
      <c r="D272" s="270"/>
      <c r="E272" s="270"/>
      <c r="F272" s="270"/>
      <c r="G272" s="270"/>
    </row>
    <row r="273" spans="1:7" s="87" customFormat="1" ht="15.75">
      <c r="A273" s="269" t="s">
        <v>30</v>
      </c>
      <c r="B273" s="269"/>
      <c r="C273" s="269"/>
      <c r="D273" s="269"/>
      <c r="E273" s="269"/>
      <c r="F273" s="269"/>
      <c r="G273" s="269"/>
    </row>
    <row r="274" spans="1:7" s="87" customFormat="1" ht="15.75">
      <c r="A274" s="269" t="s">
        <v>154</v>
      </c>
      <c r="B274" s="269"/>
      <c r="C274" s="269"/>
      <c r="D274" s="269"/>
      <c r="E274" s="269"/>
      <c r="F274" s="269"/>
      <c r="G274" s="269"/>
    </row>
    <row r="275" spans="1:7" s="40" customFormat="1" ht="50.25" customHeight="1">
      <c r="A275" s="269" t="s">
        <v>31</v>
      </c>
      <c r="B275" s="269"/>
      <c r="C275" s="269"/>
      <c r="D275" s="269"/>
      <c r="E275" s="269"/>
      <c r="F275" s="269"/>
      <c r="G275" s="269"/>
    </row>
    <row r="276" spans="1:7" s="40" customFormat="1" ht="15.6" customHeight="1">
      <c r="A276" s="110"/>
      <c r="B276" s="110"/>
      <c r="C276" s="110"/>
      <c r="E276" s="140"/>
      <c r="F276" s="141"/>
      <c r="G276" s="55" t="s">
        <v>37</v>
      </c>
    </row>
    <row r="277" spans="1:7" s="19" customFormat="1" ht="90">
      <c r="A277" s="21" t="s">
        <v>48</v>
      </c>
      <c r="B277" s="21" t="s">
        <v>130</v>
      </c>
      <c r="C277" s="21" t="s">
        <v>184</v>
      </c>
      <c r="D277" s="21" t="s">
        <v>185</v>
      </c>
      <c r="E277" s="21" t="s">
        <v>57</v>
      </c>
      <c r="F277" s="21" t="s">
        <v>58</v>
      </c>
      <c r="G277" s="21" t="s">
        <v>102</v>
      </c>
    </row>
    <row r="278" spans="1:7" ht="17.25" customHeight="1">
      <c r="A278" s="56" t="s">
        <v>6</v>
      </c>
      <c r="B278" s="57">
        <f>B282+B283</f>
        <v>483542.9</v>
      </c>
      <c r="C278" s="57">
        <f>C282+C283</f>
        <v>237059.7</v>
      </c>
      <c r="D278" s="57">
        <f>D282+D283</f>
        <v>223063.19999999998</v>
      </c>
      <c r="E278" s="134">
        <f t="shared" ref="E278:E283" si="25">D278/C278*100</f>
        <v>94.095791060226588</v>
      </c>
      <c r="F278" s="58">
        <f t="shared" ref="F278:F283" si="26">D278/B278*100</f>
        <v>46.131005129017502</v>
      </c>
      <c r="G278" s="59"/>
    </row>
    <row r="279" spans="1:7" ht="16.5" customHeight="1">
      <c r="A279" s="60" t="s">
        <v>1</v>
      </c>
      <c r="B279" s="61">
        <f>B278-B280-B281</f>
        <v>461995.2</v>
      </c>
      <c r="C279" s="61">
        <f>C278-C280-C281</f>
        <v>224932.60000000003</v>
      </c>
      <c r="D279" s="61">
        <f>D278-D280-D281</f>
        <v>212006.69999999998</v>
      </c>
      <c r="E279" s="62">
        <f t="shared" si="25"/>
        <v>94.253434139826751</v>
      </c>
      <c r="F279" s="63">
        <f t="shared" si="26"/>
        <v>45.889372876601307</v>
      </c>
      <c r="G279" s="59"/>
    </row>
    <row r="280" spans="1:7" ht="16.5" customHeight="1">
      <c r="A280" s="60" t="s">
        <v>2</v>
      </c>
      <c r="B280" s="61">
        <v>16839.5</v>
      </c>
      <c r="C280" s="61">
        <v>9134.2999999999993</v>
      </c>
      <c r="D280" s="61">
        <v>8485.2000000000007</v>
      </c>
      <c r="E280" s="62">
        <f t="shared" si="25"/>
        <v>92.893817807604322</v>
      </c>
      <c r="F280" s="63">
        <f t="shared" si="26"/>
        <v>50.388669497312868</v>
      </c>
      <c r="G280" s="59"/>
    </row>
    <row r="281" spans="1:7" ht="16.5" customHeight="1">
      <c r="A281" s="60" t="s">
        <v>3</v>
      </c>
      <c r="B281" s="61">
        <v>4708.2</v>
      </c>
      <c r="C281" s="61">
        <v>2992.8</v>
      </c>
      <c r="D281" s="61">
        <v>2571.3000000000002</v>
      </c>
      <c r="E281" s="62">
        <f t="shared" si="25"/>
        <v>85.916198877305533</v>
      </c>
      <c r="F281" s="63">
        <f t="shared" si="26"/>
        <v>54.613227985217286</v>
      </c>
      <c r="G281" s="59"/>
    </row>
    <row r="282" spans="1:7" ht="59.25" customHeight="1">
      <c r="A282" s="12" t="s">
        <v>32</v>
      </c>
      <c r="B282" s="128">
        <v>482790.2</v>
      </c>
      <c r="C282" s="128">
        <v>236909.7</v>
      </c>
      <c r="D282" s="128">
        <v>222915.8</v>
      </c>
      <c r="E282" s="62">
        <f t="shared" si="25"/>
        <v>94.093150259360414</v>
      </c>
      <c r="F282" s="63">
        <f t="shared" si="26"/>
        <v>46.172395380022209</v>
      </c>
      <c r="G282" s="73" t="s">
        <v>160</v>
      </c>
    </row>
    <row r="283" spans="1:7" ht="30">
      <c r="A283" s="12" t="s">
        <v>33</v>
      </c>
      <c r="B283" s="183">
        <v>752.7</v>
      </c>
      <c r="C283" s="183">
        <v>150</v>
      </c>
      <c r="D283" s="183">
        <v>147.4</v>
      </c>
      <c r="E283" s="62">
        <f t="shared" si="25"/>
        <v>98.266666666666666</v>
      </c>
      <c r="F283" s="63">
        <f t="shared" si="26"/>
        <v>19.582835126876578</v>
      </c>
      <c r="G283" s="97"/>
    </row>
    <row r="284" spans="1:7" ht="18.75" customHeight="1">
      <c r="A284" s="2"/>
      <c r="B284" s="3"/>
      <c r="C284" s="3"/>
      <c r="D284" s="3"/>
    </row>
    <row r="285" spans="1:7" s="32" customFormat="1" ht="18.75" customHeight="1">
      <c r="A285" s="270" t="s">
        <v>38</v>
      </c>
      <c r="B285" s="270"/>
      <c r="C285" s="270"/>
      <c r="D285" s="270"/>
      <c r="E285" s="270"/>
      <c r="F285" s="270"/>
      <c r="G285" s="270"/>
    </row>
    <row r="286" spans="1:7" s="22" customFormat="1" ht="15.75">
      <c r="A286" s="269" t="s">
        <v>39</v>
      </c>
      <c r="B286" s="269"/>
      <c r="C286" s="269"/>
      <c r="D286" s="269"/>
      <c r="E286" s="269"/>
      <c r="F286" s="269"/>
      <c r="G286" s="269"/>
    </row>
    <row r="287" spans="1:7" s="22" customFormat="1" ht="15.75">
      <c r="A287" s="269" t="s">
        <v>155</v>
      </c>
      <c r="B287" s="269"/>
      <c r="C287" s="269"/>
      <c r="D287" s="269"/>
      <c r="E287" s="269"/>
      <c r="F287" s="269"/>
      <c r="G287" s="269"/>
    </row>
    <row r="288" spans="1:7" s="23" customFormat="1" ht="31.5" customHeight="1">
      <c r="A288" s="269" t="s">
        <v>40</v>
      </c>
      <c r="B288" s="269"/>
      <c r="C288" s="269"/>
      <c r="D288" s="269"/>
      <c r="E288" s="269"/>
      <c r="F288" s="269"/>
      <c r="G288" s="269"/>
    </row>
    <row r="289" spans="1:7" s="32" customFormat="1" ht="19.5" customHeight="1">
      <c r="A289" s="131"/>
      <c r="B289" s="131"/>
      <c r="C289" s="131"/>
      <c r="D289" s="37"/>
      <c r="E289" s="53"/>
      <c r="F289" s="54"/>
      <c r="G289" s="55" t="s">
        <v>37</v>
      </c>
    </row>
    <row r="290" spans="1:7" s="19" customFormat="1" ht="92.25" customHeight="1">
      <c r="A290" s="21" t="s">
        <v>48</v>
      </c>
      <c r="B290" s="21" t="s">
        <v>130</v>
      </c>
      <c r="C290" s="21" t="s">
        <v>184</v>
      </c>
      <c r="D290" s="21" t="s">
        <v>185</v>
      </c>
      <c r="E290" s="21" t="s">
        <v>57</v>
      </c>
      <c r="F290" s="21" t="s">
        <v>58</v>
      </c>
      <c r="G290" s="21" t="s">
        <v>102</v>
      </c>
    </row>
    <row r="291" spans="1:7" ht="15" customHeight="1">
      <c r="A291" s="56" t="s">
        <v>6</v>
      </c>
      <c r="B291" s="57">
        <f>B295</f>
        <v>545101</v>
      </c>
      <c r="C291" s="57">
        <f>C295</f>
        <v>150478.39999999999</v>
      </c>
      <c r="D291" s="57">
        <f>D295</f>
        <v>145046</v>
      </c>
      <c r="E291" s="134">
        <f>D291/C291*100</f>
        <v>96.389913768354802</v>
      </c>
      <c r="F291" s="58">
        <f>D291/B291*100</f>
        <v>26.609013742407374</v>
      </c>
      <c r="G291" s="59"/>
    </row>
    <row r="292" spans="1:7" ht="15" customHeight="1">
      <c r="A292" s="60" t="s">
        <v>1</v>
      </c>
      <c r="B292" s="61">
        <f>B291-B293</f>
        <v>524804.9</v>
      </c>
      <c r="C292" s="61">
        <f>C291-C293</f>
        <v>148438.69999999998</v>
      </c>
      <c r="D292" s="61">
        <f>D291-D293</f>
        <v>144728</v>
      </c>
      <c r="E292" s="62">
        <f>D292/C292*100</f>
        <v>97.50018020906947</v>
      </c>
      <c r="F292" s="63">
        <f>D292/B292*100</f>
        <v>27.577486414475167</v>
      </c>
      <c r="G292" s="59"/>
    </row>
    <row r="293" spans="1:7" ht="15" customHeight="1">
      <c r="A293" s="60" t="s">
        <v>2</v>
      </c>
      <c r="B293" s="61">
        <v>20296.099999999999</v>
      </c>
      <c r="C293" s="61">
        <v>2039.7</v>
      </c>
      <c r="D293" s="61">
        <v>318</v>
      </c>
      <c r="E293" s="62">
        <f>D293/C293*100</f>
        <v>15.590528018826296</v>
      </c>
      <c r="F293" s="63">
        <f>D293/B293*100</f>
        <v>1.5668034745591519</v>
      </c>
      <c r="G293" s="59"/>
    </row>
    <row r="294" spans="1:7" ht="15" customHeight="1">
      <c r="A294" s="60" t="s">
        <v>3</v>
      </c>
      <c r="B294" s="61">
        <v>6592</v>
      </c>
      <c r="C294" s="61">
        <v>0</v>
      </c>
      <c r="D294" s="61">
        <v>0</v>
      </c>
      <c r="E294" s="62">
        <v>0</v>
      </c>
      <c r="F294" s="63">
        <v>0</v>
      </c>
      <c r="G294" s="59"/>
    </row>
    <row r="295" spans="1:7" ht="90">
      <c r="A295" s="12" t="s">
        <v>122</v>
      </c>
      <c r="B295" s="97">
        <v>545101</v>
      </c>
      <c r="C295" s="97">
        <v>150478.39999999999</v>
      </c>
      <c r="D295" s="97">
        <v>145046</v>
      </c>
      <c r="E295" s="62">
        <f>D295/C295*100</f>
        <v>96.389913768354802</v>
      </c>
      <c r="F295" s="63">
        <f>D295/B295*100</f>
        <v>26.609013742407374</v>
      </c>
      <c r="G295" s="73" t="s">
        <v>161</v>
      </c>
    </row>
    <row r="296" spans="1:7" s="52" customFormat="1" ht="16.149999999999999" customHeight="1">
      <c r="A296" s="184" t="s">
        <v>54</v>
      </c>
      <c r="B296" s="185">
        <f>27081.4+1602.6</f>
        <v>28684</v>
      </c>
      <c r="C296" s="185">
        <f>12264.6+1602.6</f>
        <v>13867.2</v>
      </c>
      <c r="D296" s="185">
        <f>8824.8+1602.6</f>
        <v>10427.4</v>
      </c>
      <c r="E296" s="149">
        <f>D296/C296*100</f>
        <v>75.194704049844233</v>
      </c>
      <c r="F296" s="95">
        <f>D296/B296*100</f>
        <v>36.352670478315439</v>
      </c>
      <c r="G296" s="172"/>
    </row>
    <row r="297" spans="1:7" s="52" customFormat="1" ht="16.149999999999999" customHeight="1">
      <c r="A297" s="123" t="s">
        <v>81</v>
      </c>
      <c r="B297" s="157">
        <v>331.7</v>
      </c>
      <c r="C297" s="157">
        <v>0</v>
      </c>
      <c r="D297" s="157">
        <v>0</v>
      </c>
      <c r="E297" s="62">
        <v>0</v>
      </c>
      <c r="F297" s="63">
        <v>0</v>
      </c>
      <c r="G297" s="186"/>
    </row>
    <row r="298" spans="1:7" s="52" customFormat="1" ht="16.149999999999999" customHeight="1">
      <c r="A298" s="187"/>
      <c r="B298" s="160"/>
      <c r="C298" s="160"/>
      <c r="D298" s="160"/>
      <c r="E298" s="137"/>
      <c r="F298" s="138"/>
      <c r="G298" s="188"/>
    </row>
    <row r="299" spans="1:7" s="32" customFormat="1" ht="22.15" customHeight="1">
      <c r="A299" s="270" t="s">
        <v>56</v>
      </c>
      <c r="B299" s="270"/>
      <c r="C299" s="270"/>
      <c r="D299" s="270"/>
      <c r="E299" s="270"/>
      <c r="F299" s="270"/>
      <c r="G299" s="270"/>
    </row>
    <row r="300" spans="1:7" s="32" customFormat="1" ht="31.15" customHeight="1">
      <c r="A300" s="269" t="s">
        <v>156</v>
      </c>
      <c r="B300" s="269"/>
      <c r="C300" s="269"/>
      <c r="D300" s="269"/>
      <c r="E300" s="269"/>
      <c r="F300" s="269"/>
      <c r="G300" s="269"/>
    </row>
    <row r="301" spans="1:7" s="32" customFormat="1" ht="15.6" customHeight="1">
      <c r="A301" s="182"/>
      <c r="B301" s="182"/>
      <c r="C301" s="182"/>
      <c r="D301" s="37"/>
      <c r="E301" s="53"/>
      <c r="F301" s="54"/>
      <c r="G301" s="55" t="s">
        <v>37</v>
      </c>
    </row>
    <row r="302" spans="1:7" s="159" customFormat="1" ht="90">
      <c r="A302" s="21" t="s">
        <v>48</v>
      </c>
      <c r="B302" s="21" t="s">
        <v>130</v>
      </c>
      <c r="C302" s="21" t="s">
        <v>184</v>
      </c>
      <c r="D302" s="21" t="s">
        <v>185</v>
      </c>
      <c r="E302" s="21" t="s">
        <v>57</v>
      </c>
      <c r="F302" s="21" t="s">
        <v>58</v>
      </c>
      <c r="G302" s="21" t="s">
        <v>102</v>
      </c>
    </row>
    <row r="303" spans="1:7" s="159" customFormat="1" ht="19.899999999999999" customHeight="1">
      <c r="A303" s="56" t="s">
        <v>16</v>
      </c>
      <c r="B303" s="57">
        <f>B304</f>
        <v>39470.299999999996</v>
      </c>
      <c r="C303" s="57">
        <f>C304</f>
        <v>19419.099999999999</v>
      </c>
      <c r="D303" s="57">
        <f>D304</f>
        <v>16042.9</v>
      </c>
      <c r="E303" s="134">
        <f>D303/C303*100</f>
        <v>82.614024336864219</v>
      </c>
      <c r="F303" s="58">
        <f t="shared" ref="F303:F307" si="27">D303/B303*100</f>
        <v>40.645498007362505</v>
      </c>
      <c r="G303" s="59"/>
    </row>
    <row r="304" spans="1:7" s="159" customFormat="1" ht="16.149999999999999" customHeight="1">
      <c r="A304" s="60" t="s">
        <v>1</v>
      </c>
      <c r="B304" s="61">
        <f>SUM(B305:B308)</f>
        <v>39470.299999999996</v>
      </c>
      <c r="C304" s="61">
        <f>SUM(C305:C308)</f>
        <v>19419.099999999999</v>
      </c>
      <c r="D304" s="61">
        <f>SUM(D305:D308)</f>
        <v>16042.9</v>
      </c>
      <c r="E304" s="62">
        <f>D304/C304*100</f>
        <v>82.614024336864219</v>
      </c>
      <c r="F304" s="63">
        <f t="shared" si="27"/>
        <v>40.645498007362505</v>
      </c>
      <c r="G304" s="59"/>
    </row>
    <row r="305" spans="1:7" s="116" customFormat="1">
      <c r="A305" s="12" t="s">
        <v>157</v>
      </c>
      <c r="B305" s="64">
        <v>16059.9</v>
      </c>
      <c r="C305" s="64">
        <v>7932</v>
      </c>
      <c r="D305" s="64">
        <v>7591.3</v>
      </c>
      <c r="E305" s="62">
        <f>D305/C305*100</f>
        <v>95.704740292486136</v>
      </c>
      <c r="F305" s="63">
        <f t="shared" si="27"/>
        <v>47.268662943106747</v>
      </c>
      <c r="G305" s="172" t="s">
        <v>194</v>
      </c>
    </row>
    <row r="306" spans="1:7" s="116" customFormat="1">
      <c r="A306" s="12" t="s">
        <v>158</v>
      </c>
      <c r="B306" s="64">
        <v>13501.7</v>
      </c>
      <c r="C306" s="64">
        <f>7209.1-70</f>
        <v>7139.1</v>
      </c>
      <c r="D306" s="64">
        <f>6940.8-70</f>
        <v>6870.8</v>
      </c>
      <c r="E306" s="62">
        <f>D306/C306*100</f>
        <v>96.241823199002681</v>
      </c>
      <c r="F306" s="63">
        <f t="shared" si="27"/>
        <v>50.888406645089134</v>
      </c>
      <c r="G306" s="172"/>
    </row>
    <row r="307" spans="1:7" s="116" customFormat="1" ht="60">
      <c r="A307" s="142" t="s">
        <v>72</v>
      </c>
      <c r="B307" s="64">
        <f>905+3988.1</f>
        <v>4893.1000000000004</v>
      </c>
      <c r="C307" s="64">
        <f>905+3443</f>
        <v>4348</v>
      </c>
      <c r="D307" s="64">
        <f>770+810.8</f>
        <v>1580.8</v>
      </c>
      <c r="E307" s="62">
        <f>D307/C307*100</f>
        <v>36.356945722171112</v>
      </c>
      <c r="F307" s="63">
        <f t="shared" si="27"/>
        <v>32.306717622774919</v>
      </c>
      <c r="G307" s="172" t="s">
        <v>162</v>
      </c>
    </row>
    <row r="308" spans="1:7" s="116" customFormat="1" ht="44.25" customHeight="1">
      <c r="A308" s="142" t="s">
        <v>80</v>
      </c>
      <c r="B308" s="65">
        <v>5015.6000000000004</v>
      </c>
      <c r="C308" s="64">
        <v>0</v>
      </c>
      <c r="D308" s="64">
        <v>0</v>
      </c>
      <c r="E308" s="189">
        <v>0</v>
      </c>
      <c r="F308" s="190">
        <v>0</v>
      </c>
      <c r="G308" s="172" t="s">
        <v>159</v>
      </c>
    </row>
    <row r="309" spans="1:7" s="173" customFormat="1" ht="49.5" customHeight="1">
      <c r="A309" s="272" t="s">
        <v>181</v>
      </c>
      <c r="B309" s="272"/>
      <c r="C309" s="272"/>
      <c r="D309" s="272"/>
      <c r="E309" s="272"/>
      <c r="F309" s="272"/>
      <c r="G309" s="272"/>
    </row>
    <row r="310" spans="1:7" s="173" customFormat="1" ht="11.25" customHeight="1">
      <c r="A310" s="191"/>
      <c r="B310" s="191"/>
      <c r="C310" s="191"/>
      <c r="D310" s="191"/>
      <c r="E310" s="192"/>
      <c r="F310" s="193"/>
      <c r="G310" s="194"/>
    </row>
    <row r="311" spans="1:7" s="159" customFormat="1" ht="13.5" customHeight="1">
      <c r="A311" s="195" t="s">
        <v>182</v>
      </c>
      <c r="B311" s="195"/>
      <c r="C311" s="195"/>
      <c r="D311" s="196"/>
      <c r="E311" s="197"/>
      <c r="F311" s="198"/>
      <c r="G311" s="199"/>
    </row>
    <row r="312" spans="1:7" s="159" customFormat="1">
      <c r="A312" s="200"/>
      <c r="B312" s="200"/>
      <c r="C312" s="200"/>
      <c r="D312" s="201"/>
      <c r="E312" s="197"/>
      <c r="F312" s="198"/>
      <c r="G312" s="199"/>
    </row>
    <row r="313" spans="1:7" s="204" customFormat="1" ht="15" customHeight="1">
      <c r="A313" s="271" t="s">
        <v>120</v>
      </c>
      <c r="B313" s="271"/>
      <c r="C313" s="271"/>
      <c r="D313" s="271"/>
      <c r="E313" s="202"/>
      <c r="F313" s="203"/>
      <c r="G313" s="203"/>
    </row>
    <row r="314" spans="1:7" s="82" customFormat="1" ht="12.6" customHeight="1">
      <c r="A314" s="83"/>
      <c r="B314" s="84"/>
      <c r="C314" s="84"/>
      <c r="D314" s="84"/>
      <c r="E314" s="81"/>
      <c r="F314" s="75"/>
      <c r="G314" s="75"/>
    </row>
    <row r="315" spans="1:7" s="82" customFormat="1" ht="13.15" customHeight="1">
      <c r="A315" s="85"/>
      <c r="B315" s="86"/>
      <c r="C315" s="86"/>
      <c r="D315" s="86"/>
      <c r="E315" s="81"/>
      <c r="F315" s="75"/>
      <c r="G315" s="75"/>
    </row>
    <row r="316" spans="1:7" ht="0.6" customHeight="1">
      <c r="A316" s="66"/>
      <c r="B316" s="16"/>
      <c r="C316" s="16"/>
    </row>
    <row r="318" spans="1:7">
      <c r="A318" s="68"/>
      <c r="B318" s="69"/>
      <c r="C318" s="69"/>
      <c r="D318" s="69"/>
    </row>
    <row r="319" spans="1:7">
      <c r="A319" s="68"/>
      <c r="B319" s="69"/>
      <c r="C319" s="69"/>
      <c r="D319" s="69"/>
    </row>
    <row r="320" spans="1:7">
      <c r="A320" s="68"/>
      <c r="B320" s="69"/>
      <c r="C320" s="69"/>
      <c r="D320" s="69"/>
    </row>
    <row r="321" spans="1:4">
      <c r="A321" s="68"/>
      <c r="B321" s="70"/>
      <c r="C321" s="70"/>
      <c r="D321" s="70"/>
    </row>
    <row r="322" spans="1:4">
      <c r="A322" s="68"/>
      <c r="B322" s="1"/>
      <c r="C322" s="1"/>
      <c r="D322" s="71"/>
    </row>
    <row r="323" spans="1:4">
      <c r="A323" s="68"/>
      <c r="B323" s="70"/>
      <c r="C323" s="70"/>
      <c r="D323" s="70"/>
    </row>
    <row r="324" spans="1:4">
      <c r="A324" s="68"/>
      <c r="B324" s="70"/>
      <c r="C324" s="70"/>
      <c r="D324" s="70"/>
    </row>
    <row r="325" spans="1:4">
      <c r="B325" s="70"/>
      <c r="C325" s="70"/>
      <c r="D325" s="70"/>
    </row>
    <row r="326" spans="1:4">
      <c r="A326" s="68"/>
      <c r="B326" s="70"/>
      <c r="C326" s="70"/>
      <c r="D326" s="70"/>
    </row>
    <row r="327" spans="1:4">
      <c r="B327" s="1"/>
      <c r="C327" s="1"/>
      <c r="D327" s="71"/>
    </row>
    <row r="328" spans="1:4">
      <c r="B328" s="70"/>
      <c r="C328" s="70"/>
      <c r="D328" s="70"/>
    </row>
    <row r="329" spans="1:4">
      <c r="B329" s="70"/>
      <c r="C329" s="70"/>
      <c r="D329" s="70"/>
    </row>
    <row r="330" spans="1:4">
      <c r="B330" s="69"/>
      <c r="C330" s="69"/>
      <c r="D330" s="69"/>
    </row>
    <row r="331" spans="1:4">
      <c r="B331" s="70"/>
      <c r="C331" s="70"/>
      <c r="D331" s="70"/>
    </row>
    <row r="332" spans="1:4">
      <c r="B332" s="70"/>
      <c r="C332" s="70"/>
      <c r="D332" s="70"/>
    </row>
    <row r="333" spans="1:4">
      <c r="B333" s="70"/>
      <c r="C333" s="70"/>
      <c r="D333" s="70"/>
    </row>
    <row r="334" spans="1:4">
      <c r="B334" s="70"/>
      <c r="C334" s="70"/>
      <c r="D334" s="70"/>
    </row>
    <row r="335" spans="1:4">
      <c r="B335" s="70"/>
      <c r="C335" s="70"/>
      <c r="D335" s="70"/>
    </row>
    <row r="336" spans="1:4">
      <c r="B336" s="69"/>
      <c r="C336" s="69"/>
      <c r="D336" s="69"/>
    </row>
    <row r="337" spans="2:4">
      <c r="B337" s="69"/>
      <c r="C337" s="69"/>
      <c r="D337" s="69"/>
    </row>
    <row r="338" spans="2:4">
      <c r="B338" s="70"/>
      <c r="C338" s="70"/>
      <c r="D338" s="70"/>
    </row>
    <row r="339" spans="2:4">
      <c r="B339" s="70"/>
      <c r="C339" s="70"/>
      <c r="D339" s="70"/>
    </row>
    <row r="340" spans="2:4">
      <c r="B340" s="70"/>
      <c r="C340" s="70"/>
      <c r="D340" s="70"/>
    </row>
    <row r="341" spans="2:4">
      <c r="B341" s="70"/>
      <c r="C341" s="70"/>
      <c r="D341" s="70"/>
    </row>
    <row r="342" spans="2:4">
      <c r="B342" s="70"/>
      <c r="C342" s="70"/>
      <c r="D342" s="70"/>
    </row>
    <row r="343" spans="2:4">
      <c r="B343" s="70"/>
      <c r="C343" s="70"/>
      <c r="D343" s="70"/>
    </row>
    <row r="344" spans="2:4">
      <c r="B344" s="70"/>
      <c r="C344" s="70"/>
      <c r="D344" s="70"/>
    </row>
    <row r="345" spans="2:4">
      <c r="B345" s="70"/>
      <c r="C345" s="70"/>
      <c r="D345" s="70"/>
    </row>
    <row r="346" spans="2:4">
      <c r="B346" s="70"/>
      <c r="C346" s="70"/>
      <c r="D346" s="70"/>
    </row>
    <row r="347" spans="2:4">
      <c r="B347" s="69"/>
      <c r="C347" s="69"/>
      <c r="D347" s="69"/>
    </row>
    <row r="348" spans="2:4">
      <c r="B348" s="70"/>
    </row>
  </sheetData>
  <mergeCells count="77">
    <mergeCell ref="A11:G11"/>
    <mergeCell ref="A99:G99"/>
    <mergeCell ref="A100:G100"/>
    <mergeCell ref="A101:G101"/>
    <mergeCell ref="A12:D12"/>
    <mergeCell ref="A69:G69"/>
    <mergeCell ref="A70:G70"/>
    <mergeCell ref="A71:G71"/>
    <mergeCell ref="A72:G72"/>
    <mergeCell ref="A88:G88"/>
    <mergeCell ref="A89:G89"/>
    <mergeCell ref="A34:F34"/>
    <mergeCell ref="A61:F61"/>
    <mergeCell ref="A126:G126"/>
    <mergeCell ref="A127:G127"/>
    <mergeCell ref="A153:G153"/>
    <mergeCell ref="A246:G246"/>
    <mergeCell ref="A90:G90"/>
    <mergeCell ref="A91:G91"/>
    <mergeCell ref="A190:G190"/>
    <mergeCell ref="A102:G102"/>
    <mergeCell ref="A112:G112"/>
    <mergeCell ref="A124:G124"/>
    <mergeCell ref="A125:G125"/>
    <mergeCell ref="A113:G113"/>
    <mergeCell ref="A114:G114"/>
    <mergeCell ref="A115:G115"/>
    <mergeCell ref="A178:G178"/>
    <mergeCell ref="A179:G179"/>
    <mergeCell ref="A191:G191"/>
    <mergeCell ref="A192:G192"/>
    <mergeCell ref="A263:G263"/>
    <mergeCell ref="A261:G261"/>
    <mergeCell ref="A300:G300"/>
    <mergeCell ref="A244:G244"/>
    <mergeCell ref="A245:G245"/>
    <mergeCell ref="A275:G275"/>
    <mergeCell ref="A247:G247"/>
    <mergeCell ref="A264:G264"/>
    <mergeCell ref="A272:G272"/>
    <mergeCell ref="A273:G273"/>
    <mergeCell ref="A262:G262"/>
    <mergeCell ref="A285:G285"/>
    <mergeCell ref="A286:G286"/>
    <mergeCell ref="A287:G287"/>
    <mergeCell ref="A313:D313"/>
    <mergeCell ref="A201:G201"/>
    <mergeCell ref="A202:G202"/>
    <mergeCell ref="A203:G203"/>
    <mergeCell ref="A204:G204"/>
    <mergeCell ref="A216:G216"/>
    <mergeCell ref="A217:G217"/>
    <mergeCell ref="A218:G218"/>
    <mergeCell ref="A219:G219"/>
    <mergeCell ref="A231:G231"/>
    <mergeCell ref="A232:G232"/>
    <mergeCell ref="A233:G233"/>
    <mergeCell ref="A234:G234"/>
    <mergeCell ref="A309:G309"/>
    <mergeCell ref="A288:G288"/>
    <mergeCell ref="A299:G299"/>
    <mergeCell ref="A180:G180"/>
    <mergeCell ref="A181:G181"/>
    <mergeCell ref="A143:G143"/>
    <mergeCell ref="A1:G1"/>
    <mergeCell ref="A274:G274"/>
    <mergeCell ref="A166:G166"/>
    <mergeCell ref="A189:G189"/>
    <mergeCell ref="A140:G140"/>
    <mergeCell ref="A141:G141"/>
    <mergeCell ref="A142:G142"/>
    <mergeCell ref="A164:G164"/>
    <mergeCell ref="A165:G165"/>
    <mergeCell ref="A154:G154"/>
    <mergeCell ref="A155:G155"/>
    <mergeCell ref="A156:G156"/>
    <mergeCell ref="A163:G163"/>
  </mergeCells>
  <pageMargins left="0.39370078740157483" right="0.39370078740157483" top="0.39370078740157483" bottom="0.39370078740157483" header="0.31496062992125984" footer="0.19685039370078741"/>
  <pageSetup paperSize="9" scale="76" firstPageNumber="389" fitToHeight="32"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пояснительная</vt:lpstr>
      <vt:lpstr>пояснительная!Область_печати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2024-07-19T11:32:57Z</dcterms:modified>
</cp:coreProperties>
</file>