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риложение 1-2024 год" sheetId="1" r:id="rId1"/>
  </sheets>
  <definedNames>
    <definedName name="_xlnm._FilterDatabase" localSheetId="0" hidden="1">'Приложение 1-2024 год'!$A$9:$C$9</definedName>
    <definedName name="_xlnm.Print_Titles" localSheetId="0">'Приложение 1-2024 год'!$8:$9</definedName>
    <definedName name="_xlnm.Print_Area" localSheetId="0">'Приложение 1-2024 год'!$A$1:$C$193</definedName>
    <definedName name="сумм">#REF!</definedName>
  </definedNames>
  <calcPr calcId="125725"/>
</workbook>
</file>

<file path=xl/calcChain.xml><?xml version="1.0" encoding="utf-8"?>
<calcChain xmlns="http://schemas.openxmlformats.org/spreadsheetml/2006/main">
  <c r="C162" i="1"/>
  <c r="C192"/>
  <c r="C190" s="1"/>
  <c r="C188"/>
  <c r="C187"/>
  <c r="C186" s="1"/>
  <c r="C185" s="1"/>
  <c r="C184"/>
  <c r="C183" s="1"/>
  <c r="C180" s="1"/>
  <c r="C181"/>
  <c r="C178"/>
  <c r="C176"/>
  <c r="C174"/>
  <c r="C172"/>
  <c r="C170"/>
  <c r="C169" s="1"/>
  <c r="C168"/>
  <c r="C167" s="1"/>
  <c r="C166"/>
  <c r="C165" s="1"/>
  <c r="C164"/>
  <c r="C163" s="1"/>
  <c r="C161"/>
  <c r="C160"/>
  <c r="C159" s="1"/>
  <c r="C158"/>
  <c r="C157" s="1"/>
  <c r="C155"/>
  <c r="C153"/>
  <c r="C151"/>
  <c r="C149"/>
  <c r="C148"/>
  <c r="C147" s="1"/>
  <c r="C146"/>
  <c r="C145" s="1"/>
  <c r="C142"/>
  <c r="C140" s="1"/>
  <c r="C139" s="1"/>
  <c r="C136"/>
  <c r="C135"/>
  <c r="C134" s="1"/>
  <c r="C132"/>
  <c r="C131" s="1"/>
  <c r="C130"/>
  <c r="C129" s="1"/>
  <c r="C128" s="1"/>
  <c r="C126"/>
  <c r="C125"/>
  <c r="C124" s="1"/>
  <c r="C123" s="1"/>
  <c r="C121"/>
  <c r="C119"/>
  <c r="C117"/>
  <c r="C113"/>
  <c r="C111"/>
  <c r="C109"/>
  <c r="C106"/>
  <c r="C104"/>
  <c r="C102"/>
  <c r="C100"/>
  <c r="C97"/>
  <c r="C95"/>
  <c r="C93"/>
  <c r="C92"/>
  <c r="C91" s="1"/>
  <c r="C88"/>
  <c r="C86"/>
  <c r="C85" s="1"/>
  <c r="C84"/>
  <c r="C83" s="1"/>
  <c r="C82" s="1"/>
  <c r="C80"/>
  <c r="C79" s="1"/>
  <c r="C77"/>
  <c r="C75"/>
  <c r="C74" s="1"/>
  <c r="C73" s="1"/>
  <c r="C69"/>
  <c r="C68" s="1"/>
  <c r="C66"/>
  <c r="C65"/>
  <c r="C64"/>
  <c r="C63" s="1"/>
  <c r="C61"/>
  <c r="C60" s="1"/>
  <c r="C58"/>
  <c r="C56"/>
  <c r="C53"/>
  <c r="C50"/>
  <c r="C48"/>
  <c r="C47" s="1"/>
  <c r="C45"/>
  <c r="C43"/>
  <c r="C42" s="1"/>
  <c r="C39"/>
  <c r="C37"/>
  <c r="C34"/>
  <c r="C32"/>
  <c r="C29"/>
  <c r="C28" s="1"/>
  <c r="C26"/>
  <c r="C24"/>
  <c r="C22"/>
  <c r="C12"/>
  <c r="C11" s="1"/>
  <c r="C144" l="1"/>
  <c r="C21"/>
  <c r="C20" s="1"/>
  <c r="C36"/>
  <c r="C10" s="1"/>
  <c r="C55"/>
  <c r="C52" s="1"/>
  <c r="C76"/>
  <c r="C81"/>
  <c r="C72"/>
  <c r="C90"/>
  <c r="C138"/>
  <c r="C137" s="1"/>
  <c r="C193" l="1"/>
</calcChain>
</file>

<file path=xl/sharedStrings.xml><?xml version="1.0" encoding="utf-8"?>
<sst xmlns="http://schemas.openxmlformats.org/spreadsheetml/2006/main" count="376" uniqueCount="372">
  <si>
    <t>Приложение 1</t>
  </si>
  <si>
    <t>к решению Думы города Урай</t>
  </si>
  <si>
    <t xml:space="preserve">                    от 29 ноября 2023 года № 88</t>
  </si>
  <si>
    <t xml:space="preserve">Доходы бюджета городского округа Урай Ханты-Мансийского автономного округа - Югры на 2024 год </t>
  </si>
  <si>
    <t>(тыс. рублей)</t>
  </si>
  <si>
    <t>Наименование кода классификации доходов</t>
  </si>
  <si>
    <t>Код бюджетной классификации</t>
  </si>
  <si>
    <t xml:space="preserve">Сумма 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</si>
  <si>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</si>
  <si>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</si>
  <si>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</si>
  <si>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</si>
  <si>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</si>
  <si>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</si>
  <si>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</si>
  <si>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</si>
  <si>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</si>
  <si>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</si>
  <si>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</si>
  <si>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</si>
  <si>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</si>
  <si>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</si>
  <si>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</si>
  <si>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000 1 01 02080 01 0000 110
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</si>
  <si>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</si>
  <si>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000 1 01 02130 01 0000 110
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</si>
  <si>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</si>
  <si>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000 1 01 02140 01 0000 110
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</si>
  <si>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</si>
  <si>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</si>
  <si>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</si>
  <si>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</si>
  <si>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</si>
  <si>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</si>
  <si>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</si>
  <si>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000 1 03 02231 01 0000 110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</si>
  <si>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</si>
  <si>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</si>
  <si>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</si>
  <si>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</si>
  <si>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</si>
  <si>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</si>
  <si>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</si>
  <si>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</si>
  <si>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</si>
  <si>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</si>
  <si>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</si>
  <si>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</si>
  <si>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</si>
  <si>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</si>
  <si>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</si>
  <si>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</si>
  <si>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</si>
  <si>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</si>
  <si>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</si>
  <si>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</si>
  <si>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</si>
  <si>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</si>
  <si>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</si>
  <si>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</si>
  <si>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</si>
  <si>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</si>
  <si>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</si>
  <si>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</si>
  <si>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</si>
  <si>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</si>
  <si>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</si>
  <si>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</si>
  <si>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</si>
  <si>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</si>
  <si>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</si>
  <si>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</si>
  <si>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</si>
  <si>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</si>
  <si>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</si>
  <si>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 xml:space="preserve"> - 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</si>
  <si>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</si>
  <si>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</si>
  <si>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</si>
  <si>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 xml:space="preserve"> -земельный налог с физических лиц,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</si>
  <si>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</si>
  <si>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</si>
  <si>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</si>
  <si>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</si>
  <si>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</si>
  <si>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-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</si>
  <si>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</si>
  <si>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</si>
  <si>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</si>
  <si>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выдачу разрешения на установку рекламной конструкции</t>
  </si>
  <si>
    <t>000 1 08 07150 01 0000 110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</si>
  <si>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</si>
  <si>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</si>
  <si>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 </t>
  </si>
  <si>
    <t>000 1 11 01000 00 0000 120</t>
  </si>
  <si>
    <t xml:space="preserve"> -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</si>
  <si>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</si>
  <si>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</si>
  <si>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</si>
  <si>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</si>
  <si>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</si>
  <si>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-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</si>
  <si>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</si>
  <si>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 автономных учреждений)</t>
  </si>
  <si>
    <t>000 1 11 05020 00 0000 120</t>
  </si>
  <si>
    <t xml:space="preserve"> - доходы, получаемые в виде арендной платы, а также средства от продажи права на заключение договоров аренды за земли, находящиеся в  собственности городских округов (за исключением земельных участков  муниципальных бюджетных и автономных учреждений)</t>
  </si>
  <si>
    <t>000 1 11 05024 04 0000 120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</si>
  <si>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</si>
  <si>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000 1 11 05300 00 0000 120
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</si>
  <si>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</si>
  <si>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000 1 11 05320 00 0000 120
</t>
  </si>
  <si>
    <t xml:space="preserve"> -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</si>
  <si>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 xml:space="preserve">000 1 11 05324 04 0000 120
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</si>
  <si>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</si>
  <si>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</si>
  <si>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</si>
  <si>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</si>
  <si>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-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</si>
  <si>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</si>
  <si>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федеральной собственности, и на землях или земельных участках, государственная собственность на которые не разграничена</t>
  </si>
  <si>
    <t xml:space="preserve">000 1 11 09080 00 0000 120
</t>
  </si>
  <si>
    <t xml:space="preserve">  -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</si>
  <si>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000 1 11 09080 04 0000 120
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</si>
  <si>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</si>
  <si>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</si>
  <si>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</si>
  <si>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</si>
  <si>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 xml:space="preserve"> -плата за выбросы загрязняющих веществ в атмосферный воздух стационарными объектами</t>
  </si>
  <si>
    <t>000 1 12 01010 01 0000 120</t>
  </si>
  <si>
    <t xml:space="preserve"> - плата за сбросы загрязняющих веществ в водные объекты</t>
  </si>
  <si>
    <t>000 1 12 01030 01 0000 120</t>
  </si>
  <si>
    <t>ДОХОДЫ ОТ ОКАЗАНИЯ ПЛАТНЫХ УСЛУГ И КОМПЕНСАЦИИ ЗАТРАТ 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</si>
  <si>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</si>
  <si>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</si>
  <si>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</si>
  <si>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 (работ)</t>
  </si>
  <si>
    <t>000 1 13 01990 00 0000 130</t>
  </si>
  <si>
    <t xml:space="preserve"> - 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</si>
  <si>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</si>
  <si>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</si>
  <si>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</si>
  <si>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</si>
  <si>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</si>
  <si>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 xml:space="preserve"> - доходы, поступающие в порядке возмещения расходов, понесенных в связи с эксплуатацией имущества городских округов</t>
  </si>
  <si>
    <t>000 1 13 02064 04 0000 130</t>
  </si>
  <si>
    <t>Прочие доходы от компенсации затрат государства</t>
  </si>
  <si>
    <t>000 1 13 02990 00 0000 130</t>
  </si>
  <si>
    <t xml:space="preserve"> - прочие доходы от  компенсации затрат бюджетов городских округов</t>
  </si>
  <si>
    <t>000 1 13 02994 04 0000 130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</si>
  <si>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</si>
  <si>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</si>
  <si>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</si>
  <si>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</si>
  <si>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</si>
  <si>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</si>
  <si>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- доходы от реализации иного имущества, 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 основных средств по указанному имуществу</t>
  </si>
  <si>
    <t>000 1 14 02043 04 0000 410</t>
  </si>
  <si>
    <t xml:space="preserve">Доходы от продажи земельных участков , находящихся в государственной и муниципальной собственности </t>
  </si>
  <si>
    <t>000 1 14 06000 00 0000 430</t>
  </si>
  <si>
    <t>доходы от продажи земельных участков, государственная собственность на которые не разграничена</t>
  </si>
  <si>
    <t>000 1 14 06010 00 0000 430</t>
  </si>
  <si>
    <t xml:space="preserve"> -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</si>
  <si>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</si>
  <si>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</si>
  <si>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</si>
  <si>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</si>
  <si>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</si>
  <si>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</si>
  <si>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</si>
  <si>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</si>
  <si>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</si>
  <si>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</si>
  <si>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</si>
  <si>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</si>
  <si>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</si>
  <si>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</si>
  <si>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</si>
  <si>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</si>
  <si>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</si>
  <si>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</si>
  <si>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</si>
  <si>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</si>
  <si>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000 1 16 01072 01 0000 140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</si>
  <si>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</si>
  <si>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</si>
  <si>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</si>
  <si>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</si>
  <si>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</si>
  <si>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000 1 16 01082 01 0000 140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</si>
  <si>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</si>
  <si>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</si>
  <si>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 </t>
  </si>
  <si>
    <t>000 1 16 01092 01 0000 140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</si>
  <si>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</si>
  <si>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</si>
  <si>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</si>
  <si>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000 1 16 01113 01 0000 140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</si>
  <si>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</si>
  <si>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000 1 16 01140 01 0000 140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</si>
  <si>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</si>
  <si>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000 1 16 01142 01 0000 140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</si>
  <si>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</si>
  <si>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000 1 16 01143 01 0000 140
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</si>
  <si>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</si>
  <si>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000 1 16 01150 01 0000 140
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</si>
  <si>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</si>
  <si>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000 1 16 01153 01 0000 140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</si>
  <si>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</si>
  <si>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000 1 16 01170 01 0000 140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</si>
  <si>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</si>
  <si>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000 1 16 01173 01 0000 140
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</si>
  <si>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</si>
  <si>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</si>
  <si>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</si>
  <si>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000 1 16 01192 01 0000 140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</si>
  <si>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</t>
  </si>
  <si>
    <t>000 1 16 01193 01 0000 140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</si>
  <si>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</si>
  <si>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000 1 16 01194 01 0000 140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</si>
  <si>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</si>
  <si>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</si>
  <si>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</si>
  <si>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</si>
  <si>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</si>
  <si>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000 1 16 01330 00 0000 140
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</si>
  <si>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</si>
  <si>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000 1 16 01333 01 0000 140
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</si>
  <si>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</si>
  <si>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</si>
  <si>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</si>
  <si>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000 1 16 02010 02 0000 140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</si>
  <si>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</si>
  <si>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</si>
  <si>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</si>
  <si>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</si>
  <si>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</si>
  <si>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</si>
  <si>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</si>
  <si>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000 1 16 09000 00 0000 140
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</si>
  <si>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</si>
  <si>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000 1 16 09040 04 0000 140</t>
  </si>
  <si>
    <t xml:space="preserve">Платежи в целях возмещения причиненного ущерба (убытков)
</t>
  </si>
  <si>
    <t xml:space="preserve">000 1 16 10000 00 0000 140
</t>
  </si>
  <si>
    <t xml:space="preserve"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</si>
  <si>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000 1 16 10030 04 0000 140
</t>
  </si>
  <si>
    <t xml:space="preserve"> -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</si>
  <si>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</si>
  <si>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Платежи, уплачиваемые в целях возмещения вреда, причиняемого автомобильным дорогам</t>
  </si>
  <si>
    <t>000 1 16 11060 01 0000 140</t>
  </si>
  <si>
    <t xml:space="preserve"> Платежи, уплачиваемые в целях возмещения вреда, причиняемого автомобильным дорогам</t>
  </si>
  <si>
    <t xml:space="preserve"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 </t>
  </si>
  <si>
    <t>000 1 16 11064 01 0000 140</t>
  </si>
  <si>
    <t>ПРОЧИЕ НЕНАЛОГОВЫЕ ДОХОДЫ</t>
  </si>
  <si>
    <t>000 1 17 00000 00 0000 000</t>
  </si>
  <si>
    <t>Инициативные платежи</t>
  </si>
  <si>
    <t>000 1 17 15000 00 0000 150</t>
  </si>
  <si>
    <t>Инициативные платежи, зачисляемые в бюджеты городских округов</t>
  </si>
  <si>
    <t>000 1 17 15020 04 0000 150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</si>
  <si>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</si>
  <si>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</si>
  <si>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</si>
  <si>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</si>
  <si>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</si>
  <si>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</si>
  <si>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</si>
  <si>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</si>
  <si>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 xml:space="preserve"> -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</si>
  <si>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</si>
  <si>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>Дотации бюджетам на поддержку мер по обеспечению сбалансированности бюджетов</t>
  </si>
  <si>
    <t>000 2 02 15002 00 0000 150</t>
  </si>
  <si>
    <t xml:space="preserve"> -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</si>
  <si>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</si>
  <si>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СУБСИДИИ БЮДЖЕТАМ БЮДЖЕТНОЙ СИСТЕМЫ РОССИЙСКОЙ ФЕДЕРАЦИИ (МЕЖБЮДЖЕТНЫЕ СУБСИДИИ)               </t>
  </si>
  <si>
    <t>000 2 02 20000 00 0000 150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</si>
  <si>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</si>
  <si>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</si>
  <si>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- cубсидии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</si>
  <si>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000 2 02 20041 04 0000 150</t>
  </si>
  <si>
    <t>Субсидии бюджетам на софинансирование капитальных вложений в объекты муниципальной собственности</t>
  </si>
  <si>
    <t xml:space="preserve">000 2 02 20077 00 0000 150
</t>
  </si>
  <si>
    <t xml:space="preserve"> - субсидии бюджетам городских округов на софинансирование капитальных вложений в объекты муниципальной собственности</t>
  </si>
  <si>
    <t xml:space="preserve">000 2 02 20077 04 0000 150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</si>
  <si>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</si>
  <si>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000 2 02 20300 00 0000 150
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</si>
  <si>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</si>
  <si>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</si>
  <si>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</si>
  <si>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000 2 02 20303 00 0000 150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</si>
  <si>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</si>
  <si>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000 2 02 20303 04 0000 150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</si>
  <si>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</si>
  <si>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000 2 02 25179 00 0000 150
</t>
  </si>
  <si>
    <t xml:space="preserve"> -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</si>
  <si>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000 2 02 25179 04 0000 150
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</si>
  <si>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</si>
  <si>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</si>
  <si>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-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</si>
  <si>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</si>
  <si>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</si>
  <si>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000 2 02 25305 00 0000 150</t>
  </si>
  <si>
    <t xml:space="preserve"> -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</si>
  <si>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000 2 02 25305 04 0000 150</t>
  </si>
  <si>
    <t>Субсидии бюджетам на приведение в нормативное состояние автомобильных дорог и искусственных дорожных сооружений</t>
  </si>
  <si>
    <t>000 2 02 25394 00 0000 150</t>
  </si>
  <si>
    <t xml:space="preserve"> - субсидии бюджетам городских округов на приведение в нормативное состояние автомобильных дорог и искусственных дорожных сооружений</t>
  </si>
  <si>
    <t>000 2 02 25394 04 0000 150</t>
  </si>
  <si>
    <t>Субсидии бюджетам на реализацию мероприятий по обеспечению жильем молодых семей</t>
  </si>
  <si>
    <t>000 2 02 25497 00 0000 150</t>
  </si>
  <si>
    <t xml:space="preserve"> - 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</si>
  <si>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</si>
  <si>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отрасли культуры</t>
  </si>
  <si>
    <t>000 2 02 25519 00 0000 150</t>
  </si>
  <si>
    <t xml:space="preserve"> - 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</si>
  <si>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</si>
  <si>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</si>
  <si>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</si>
  <si>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 xml:space="preserve"> - субсидии бюджетам городских округов на реализацию программ формирования современной городской среды</t>
  </si>
  <si>
    <t>000 2 02 25555 04 0000 150</t>
  </si>
  <si>
    <t>Прочие субсидии</t>
  </si>
  <si>
    <t>000 2 02 29999 00 0000 150</t>
  </si>
  <si>
    <t xml:space="preserve"> - прочие субсидии бюджетам городских округов</t>
  </si>
  <si>
    <t>000 2 02 29999 04 0000 150</t>
  </si>
  <si>
    <t xml:space="preserve">СУБВЕНЦИИ БЮДЖЕТАМ БЮДЖЕТНОЙ СИСТЕМЫ РОССИЙСКОЙ ФЕДЕРАЦИИ           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</si>
  <si>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</si>
  <si>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</si>
  <si>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</si>
  <si>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-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</si>
  <si>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</si>
  <si>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</t>
  </si>
  <si>
    <t>000 2 02 30029 00 0000 150</t>
  </si>
  <si>
    <t xml:space="preserve"> -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</si>
  <si>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</si>
  <si>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 Федерации           </t>
  </si>
  <si>
    <t>000 2 02 35120 00 0000 150</t>
  </si>
  <si>
    <t xml:space="preserve"> -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</si>
  <si>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</si>
  <si>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</si>
  <si>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000 2 02 35176 00 0000 150
</t>
  </si>
  <si>
    <t xml:space="preserve"> -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</si>
  <si>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000 2 02 35176 04 0000 150
</t>
  </si>
  <si>
    <t>Субвенции бюджетам на государственную регистрацию актов гражданского состояния</t>
  </si>
  <si>
    <t>000 2 02 35930 00 0000 150</t>
  </si>
  <si>
    <t xml:space="preserve"> - субвенции бюджетам городских округов на государственную регистрацию актов гражданского  состояния</t>
  </si>
  <si>
    <t>000 2 02 35930 04 0000 150</t>
  </si>
  <si>
    <t>ИНЫЕ МЕЖБЮДЖЕТНЫЕ ТРАНСФЕРТЫ</t>
  </si>
  <si>
    <t>000 2 02 40000 00 0000 150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</si>
  <si>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</si>
  <si>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000 202 45303 00 0000 150</t>
  </si>
  <si>
    <t xml:space="preserve"> -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</si>
  <si>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000 202 45303 04 0000 150</t>
  </si>
  <si>
    <t>Прочие межбюджетные трансферты, передаваемые бюджетам</t>
  </si>
  <si>
    <t>000 2 02 49999 00 0000 150</t>
  </si>
  <si>
    <t xml:space="preserve"> - прочие межбюджетные трансферты, передаваемые бюджетам городских округов</t>
  </si>
  <si>
    <t>000 2 02 49999 04 0000 150</t>
  </si>
  <si>
    <t>ПРОЧИЕ БЕЗВОЗМЕЗДНЫЕ ПОСТУПЛЕНИЯ</t>
  </si>
  <si>
    <t>000 2 07 00000 00 0000 150</t>
  </si>
  <si>
    <t>Прочие безвозмездные поступления в бюджеты городских округов</t>
  </si>
  <si>
    <t>000 2 07 04000 04 0000 150</t>
  </si>
  <si>
    <t xml:space="preserve"> -прочие безвозмездные поступления в бюджеты городских округов</t>
  </si>
  <si>
    <t>000 2 07 04050 04 0000 150</t>
  </si>
  <si>
    <t xml:space="preserve"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</si>
  <si>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000 2 18 00000 00 0000 000
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</si>
  <si>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</si>
  <si>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</si>
  <si>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 xml:space="preserve">ВОЗВРАТ ОСТАТКОВ СУБСИДИЙ,  СУБВЕНЦИЙ  И ИНЫХ МЕЖБЮДЖЕТНЫХ  ТРАНСФЕРТОВ,  ИМЕЮЩИХ ЦЕЛЕВОЕ НАЗНАЧЕНИЕ, ПРОШЛЫХ ЛЕТ
</t>
  </si>
  <si>
    <t xml:space="preserve">000 2 19 00000 00 0000 000
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</si>
  <si>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</si>
  <si>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000 2 19 25304 04 0000 150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</si>
  <si>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</si>
  <si>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</si>
  <si>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ИТОГО ДОХОДОВ</t>
  </si>
  <si>
    <t>(в ред.решений Думы города Урай от 22.02.2024 №6, от 27.06.2024 №42)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</si>
</sst>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&quot;&quot;###,##0.00"/>
    <numFmt numFmtId="166" formatCode="_(* #,##0.00_);_(* \(#,##0.00\);_(* &quot;-&quot;??_);_(@_)"/>
  </numFmts>
  <fonts count="16">
    <font>
      <sz val="10"/>
      <name val="Arial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charset val="204"/>
    </font>
    <font>
      <sz val="10"/>
      <color rgb="FFFF0000"/>
      <name val="Arial Cyr"/>
      <charset val="204"/>
    </font>
    <font>
      <sz val="11"/>
      <color rgb="FF3333F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166" fontId="3" fillId="0" borderId="0" applyFont="0" applyFill="0" applyBorder="0" applyAlignment="0" applyProtection="0"/>
    <xf numFmtId="0" fontId="3" fillId="0" borderId="0"/>
    <xf numFmtId="0" fontId="1" fillId="3" borderId="2">
      <alignment horizontal="left" vertical="top" wrapText="1"/>
    </xf>
    <xf numFmtId="0" fontId="13" fillId="0" borderId="0"/>
    <xf numFmtId="0" fontId="3" fillId="0" borderId="0"/>
  </cellStyleXfs>
  <cellXfs count="60">
    <xf numFmtId="0" fontId="0" fillId="0" borderId="0" xfId="0"/>
    <xf numFmtId="0" fontId="1" fillId="2" borderId="0" xfId="0" applyFont="1" applyFill="1" applyAlignment="1">
      <alignment horizontal="right" wrapText="1"/>
    </xf>
    <xf numFmtId="0" fontId="3" fillId="0" borderId="0" xfId="0" applyFont="1" applyFill="1"/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 vertical="top"/>
    </xf>
    <xf numFmtId="0" fontId="3" fillId="0" borderId="0" xfId="0" applyFont="1" applyFill="1" applyBorder="1"/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1" fillId="0" borderId="0" xfId="0" applyFont="1" applyFill="1"/>
    <xf numFmtId="0" fontId="12" fillId="0" borderId="0" xfId="0" applyFont="1" applyFill="1"/>
    <xf numFmtId="0" fontId="6" fillId="2" borderId="1" xfId="3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49" fontId="10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top" wrapText="1"/>
    </xf>
    <xf numFmtId="0" fontId="12" fillId="0" borderId="0" xfId="0" applyFont="1" applyFill="1" applyAlignment="1">
      <alignment horizontal="center" vertical="center" wrapText="1"/>
    </xf>
    <xf numFmtId="164" fontId="6" fillId="2" borderId="1" xfId="1" applyNumberFormat="1" applyFont="1" applyFill="1" applyBorder="1" applyAlignment="1">
      <alignment vertical="center" wrapText="1"/>
    </xf>
    <xf numFmtId="0" fontId="7" fillId="2" borderId="1" xfId="4" applyNumberFormat="1" applyFont="1" applyFill="1" applyBorder="1" applyAlignment="1" applyProtection="1">
      <alignment horizontal="left" vertical="top" wrapText="1"/>
      <protection hidden="1"/>
    </xf>
    <xf numFmtId="164" fontId="7" fillId="2" borderId="1" xfId="1" applyNumberFormat="1" applyFont="1" applyFill="1" applyBorder="1" applyAlignment="1">
      <alignment vertical="center" wrapText="1"/>
    </xf>
    <xf numFmtId="0" fontId="3" fillId="2" borderId="0" xfId="0" applyFont="1" applyFill="1"/>
    <xf numFmtId="164" fontId="14" fillId="2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/>
    <xf numFmtId="0" fontId="2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4"/>
    <cellStyle name="Обычный 2 2" xfId="5"/>
    <cellStyle name="Обычный_tmp" xfId="2"/>
    <cellStyle name="Финансовый" xfId="1" builtinId="3"/>
    <cellStyle name="Элементы осей" xfId="3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7"/>
  <sheetViews>
    <sheetView tabSelected="1" zoomScaleNormal="100" workbookViewId="0">
      <selection activeCell="F10" sqref="F10"/>
    </sheetView>
  </sheetViews>
  <sheetFormatPr defaultRowHeight="12.75"/>
  <cols>
    <col min="1" max="1" width="65" style="3" customWidth="1"/>
    <col min="2" max="2" width="28" style="55" customWidth="1"/>
    <col min="3" max="3" width="16" style="56" customWidth="1"/>
    <col min="4" max="16384" width="9.140625" style="2"/>
  </cols>
  <sheetData>
    <row r="1" spans="1:3" ht="15">
      <c r="A1" s="1"/>
      <c r="B1" s="57" t="s">
        <v>0</v>
      </c>
      <c r="C1" s="57"/>
    </row>
    <row r="2" spans="1:3" ht="15">
      <c r="B2" s="57" t="s">
        <v>1</v>
      </c>
      <c r="C2" s="57"/>
    </row>
    <row r="3" spans="1:3" ht="15">
      <c r="B3" s="57" t="s">
        <v>2</v>
      </c>
      <c r="C3" s="57"/>
    </row>
    <row r="4" spans="1:3">
      <c r="B4" s="4"/>
      <c r="C4" s="5"/>
    </row>
    <row r="5" spans="1:3" s="6" customFormat="1" ht="15.75">
      <c r="A5" s="58" t="s">
        <v>3</v>
      </c>
      <c r="B5" s="58"/>
      <c r="C5" s="58"/>
    </row>
    <row r="6" spans="1:3" s="6" customFormat="1" ht="15">
      <c r="A6" s="59" t="s">
        <v>371</v>
      </c>
      <c r="B6" s="59"/>
      <c r="C6" s="59"/>
    </row>
    <row r="7" spans="1:3" ht="20.25" customHeight="1">
      <c r="A7" s="7"/>
      <c r="B7" s="8"/>
      <c r="C7" s="9" t="s">
        <v>4</v>
      </c>
    </row>
    <row r="8" spans="1:3" ht="26.25" customHeight="1">
      <c r="A8" s="10" t="s">
        <v>5</v>
      </c>
      <c r="B8" s="10" t="s">
        <v>6</v>
      </c>
      <c r="C8" s="11" t="s">
        <v>7</v>
      </c>
    </row>
    <row r="9" spans="1:3" s="14" customFormat="1" ht="12" customHeight="1">
      <c r="A9" s="12">
        <v>1</v>
      </c>
      <c r="B9" s="12">
        <v>2</v>
      </c>
      <c r="C9" s="13">
        <v>3</v>
      </c>
    </row>
    <row r="10" spans="1:3">
      <c r="A10" s="15" t="s">
        <v>8</v>
      </c>
      <c r="B10" s="16" t="s">
        <v>9</v>
      </c>
      <c r="C10" s="17">
        <f>C11+C28+C36+C47+C52+C68+C72+C81+C90+C20+C134</f>
        <v>1233994.0999999999</v>
      </c>
    </row>
    <row r="11" spans="1:3">
      <c r="A11" s="18" t="s">
        <v>10</v>
      </c>
      <c r="B11" s="16" t="s">
        <v>11</v>
      </c>
      <c r="C11" s="17">
        <f>C12</f>
        <v>790756.6</v>
      </c>
    </row>
    <row r="12" spans="1:3">
      <c r="A12" s="18" t="s">
        <v>12</v>
      </c>
      <c r="B12" s="16" t="s">
        <v>13</v>
      </c>
      <c r="C12" s="17">
        <f>SUM(C13:C19)</f>
        <v>790756.6</v>
      </c>
    </row>
    <row r="13" spans="1:3" ht="63.75">
      <c r="A13" s="19" t="s">
        <v>14</v>
      </c>
      <c r="B13" s="20" t="s">
        <v>15</v>
      </c>
      <c r="C13" s="21">
        <v>736273.5</v>
      </c>
    </row>
    <row r="14" spans="1:3" ht="76.5">
      <c r="A14" s="19" t="s">
        <v>16</v>
      </c>
      <c r="B14" s="20" t="s">
        <v>17</v>
      </c>
      <c r="C14" s="21">
        <v>3400.2</v>
      </c>
    </row>
    <row r="15" spans="1:3" ht="38.25">
      <c r="A15" s="19" t="s">
        <v>18</v>
      </c>
      <c r="B15" s="22" t="s">
        <v>19</v>
      </c>
      <c r="C15" s="21">
        <v>8382</v>
      </c>
    </row>
    <row r="16" spans="1:3" ht="63.75">
      <c r="A16" s="19" t="s">
        <v>20</v>
      </c>
      <c r="B16" s="20" t="s">
        <v>21</v>
      </c>
      <c r="C16" s="21">
        <v>11070.6</v>
      </c>
    </row>
    <row r="17" spans="1:3" ht="89.25">
      <c r="A17" s="23" t="s">
        <v>22</v>
      </c>
      <c r="B17" s="24" t="s">
        <v>23</v>
      </c>
      <c r="C17" s="21">
        <v>17396.7</v>
      </c>
    </row>
    <row r="18" spans="1:3" ht="38.25">
      <c r="A18" s="23" t="s">
        <v>24</v>
      </c>
      <c r="B18" s="24" t="s">
        <v>25</v>
      </c>
      <c r="C18" s="21">
        <v>8698.2999999999993</v>
      </c>
    </row>
    <row r="19" spans="1:3" ht="38.25">
      <c r="A19" s="23" t="s">
        <v>26</v>
      </c>
      <c r="B19" s="24" t="s">
        <v>27</v>
      </c>
      <c r="C19" s="21">
        <v>5535.3</v>
      </c>
    </row>
    <row r="20" spans="1:3" ht="25.5">
      <c r="A20" s="18" t="s">
        <v>28</v>
      </c>
      <c r="B20" s="16" t="s">
        <v>29</v>
      </c>
      <c r="C20" s="17">
        <f>C21</f>
        <v>18364.800000000003</v>
      </c>
    </row>
    <row r="21" spans="1:3" ht="25.5">
      <c r="A21" s="23" t="s">
        <v>30</v>
      </c>
      <c r="B21" s="20" t="s">
        <v>31</v>
      </c>
      <c r="C21" s="21">
        <f>C22+C24+C26</f>
        <v>18364.800000000003</v>
      </c>
    </row>
    <row r="22" spans="1:3" ht="51">
      <c r="A22" s="23" t="s">
        <v>32</v>
      </c>
      <c r="B22" s="20" t="s">
        <v>33</v>
      </c>
      <c r="C22" s="21">
        <f>C23</f>
        <v>9035.5</v>
      </c>
    </row>
    <row r="23" spans="1:3" s="28" customFormat="1" ht="76.5">
      <c r="A23" s="25" t="s">
        <v>34</v>
      </c>
      <c r="B23" s="26" t="s">
        <v>35</v>
      </c>
      <c r="C23" s="27">
        <v>9035.5</v>
      </c>
    </row>
    <row r="24" spans="1:3" ht="63.75">
      <c r="A24" s="23" t="s">
        <v>36</v>
      </c>
      <c r="B24" s="20" t="s">
        <v>37</v>
      </c>
      <c r="C24" s="21">
        <f>C25</f>
        <v>55.1</v>
      </c>
    </row>
    <row r="25" spans="1:3" s="28" customFormat="1" ht="89.25">
      <c r="A25" s="25" t="s">
        <v>38</v>
      </c>
      <c r="B25" s="26" t="s">
        <v>39</v>
      </c>
      <c r="C25" s="27">
        <v>55.1</v>
      </c>
    </row>
    <row r="26" spans="1:3" ht="51">
      <c r="A26" s="23" t="s">
        <v>40</v>
      </c>
      <c r="B26" s="20" t="s">
        <v>41</v>
      </c>
      <c r="C26" s="21">
        <f>C27</f>
        <v>9274.2000000000007</v>
      </c>
    </row>
    <row r="27" spans="1:3" s="28" customFormat="1" ht="76.5">
      <c r="A27" s="25" t="s">
        <v>42</v>
      </c>
      <c r="B27" s="26" t="s">
        <v>43</v>
      </c>
      <c r="C27" s="27">
        <v>9274.2000000000007</v>
      </c>
    </row>
    <row r="28" spans="1:3">
      <c r="A28" s="18" t="s">
        <v>44</v>
      </c>
      <c r="B28" s="16" t="s">
        <v>45</v>
      </c>
      <c r="C28" s="17">
        <f>C29+C34+C32</f>
        <v>181844.1</v>
      </c>
    </row>
    <row r="29" spans="1:3" s="29" customFormat="1" ht="25.5">
      <c r="A29" s="18" t="s">
        <v>46</v>
      </c>
      <c r="B29" s="16" t="s">
        <v>47</v>
      </c>
      <c r="C29" s="17">
        <f>C30+C31</f>
        <v>175005.2</v>
      </c>
    </row>
    <row r="30" spans="1:3" ht="25.5">
      <c r="A30" s="19" t="s">
        <v>48</v>
      </c>
      <c r="B30" s="20" t="s">
        <v>49</v>
      </c>
      <c r="C30" s="21">
        <v>131253.9</v>
      </c>
    </row>
    <row r="31" spans="1:3" ht="51">
      <c r="A31" s="19" t="s">
        <v>50</v>
      </c>
      <c r="B31" s="20" t="s">
        <v>51</v>
      </c>
      <c r="C31" s="21">
        <v>43751.3</v>
      </c>
    </row>
    <row r="32" spans="1:3">
      <c r="A32" s="30" t="s">
        <v>52</v>
      </c>
      <c r="B32" s="31" t="s">
        <v>53</v>
      </c>
      <c r="C32" s="17">
        <f>C33</f>
        <v>186</v>
      </c>
    </row>
    <row r="33" spans="1:3">
      <c r="A33" s="32" t="s">
        <v>52</v>
      </c>
      <c r="B33" s="33" t="s">
        <v>54</v>
      </c>
      <c r="C33" s="21">
        <v>186</v>
      </c>
    </row>
    <row r="34" spans="1:3" s="29" customFormat="1" ht="25.5">
      <c r="A34" s="30" t="s">
        <v>55</v>
      </c>
      <c r="B34" s="31" t="s">
        <v>56</v>
      </c>
      <c r="C34" s="17">
        <f>C35</f>
        <v>6652.9</v>
      </c>
    </row>
    <row r="35" spans="1:3" s="29" customFormat="1" ht="25.5">
      <c r="A35" s="32" t="s">
        <v>57</v>
      </c>
      <c r="B35" s="33" t="s">
        <v>58</v>
      </c>
      <c r="C35" s="21">
        <v>6652.9</v>
      </c>
    </row>
    <row r="36" spans="1:3">
      <c r="A36" s="18" t="s">
        <v>59</v>
      </c>
      <c r="B36" s="16" t="s">
        <v>60</v>
      </c>
      <c r="C36" s="17">
        <f>C37+C39+C42</f>
        <v>56972.3</v>
      </c>
    </row>
    <row r="37" spans="1:3" s="29" customFormat="1">
      <c r="A37" s="18" t="s">
        <v>61</v>
      </c>
      <c r="B37" s="16" t="s">
        <v>62</v>
      </c>
      <c r="C37" s="17">
        <f>C38</f>
        <v>22937.3</v>
      </c>
    </row>
    <row r="38" spans="1:3" ht="38.25">
      <c r="A38" s="19" t="s">
        <v>63</v>
      </c>
      <c r="B38" s="20" t="s">
        <v>64</v>
      </c>
      <c r="C38" s="21">
        <v>22937.3</v>
      </c>
    </row>
    <row r="39" spans="1:3">
      <c r="A39" s="18" t="s">
        <v>65</v>
      </c>
      <c r="B39" s="16" t="s">
        <v>66</v>
      </c>
      <c r="C39" s="17">
        <f>C40+C41</f>
        <v>12885</v>
      </c>
    </row>
    <row r="40" spans="1:3">
      <c r="A40" s="19" t="s">
        <v>67</v>
      </c>
      <c r="B40" s="20" t="s">
        <v>68</v>
      </c>
      <c r="C40" s="21">
        <v>4500</v>
      </c>
    </row>
    <row r="41" spans="1:3">
      <c r="A41" s="19" t="s">
        <v>69</v>
      </c>
      <c r="B41" s="20" t="s">
        <v>70</v>
      </c>
      <c r="C41" s="21">
        <v>8385</v>
      </c>
    </row>
    <row r="42" spans="1:3">
      <c r="A42" s="18" t="s">
        <v>71</v>
      </c>
      <c r="B42" s="16" t="s">
        <v>72</v>
      </c>
      <c r="C42" s="17">
        <f>C43+C45</f>
        <v>21150</v>
      </c>
    </row>
    <row r="43" spans="1:3">
      <c r="A43" s="19" t="s">
        <v>73</v>
      </c>
      <c r="B43" s="20" t="s">
        <v>74</v>
      </c>
      <c r="C43" s="21">
        <f>C44</f>
        <v>14080</v>
      </c>
    </row>
    <row r="44" spans="1:3" ht="25.5">
      <c r="A44" s="25" t="s">
        <v>75</v>
      </c>
      <c r="B44" s="26" t="s">
        <v>76</v>
      </c>
      <c r="C44" s="27">
        <v>14080</v>
      </c>
    </row>
    <row r="45" spans="1:3">
      <c r="A45" s="19" t="s">
        <v>77</v>
      </c>
      <c r="B45" s="20" t="s">
        <v>78</v>
      </c>
      <c r="C45" s="21">
        <f>SUM(C46)</f>
        <v>7070</v>
      </c>
    </row>
    <row r="46" spans="1:3" ht="25.5">
      <c r="A46" s="25" t="s">
        <v>79</v>
      </c>
      <c r="B46" s="26" t="s">
        <v>80</v>
      </c>
      <c r="C46" s="27">
        <v>7070</v>
      </c>
    </row>
    <row r="47" spans="1:3">
      <c r="A47" s="18" t="s">
        <v>81</v>
      </c>
      <c r="B47" s="16" t="s">
        <v>82</v>
      </c>
      <c r="C47" s="17">
        <f>C48+C50</f>
        <v>6976.6</v>
      </c>
    </row>
    <row r="48" spans="1:3" ht="25.5">
      <c r="A48" s="19" t="s">
        <v>83</v>
      </c>
      <c r="B48" s="20" t="s">
        <v>84</v>
      </c>
      <c r="C48" s="21">
        <f>C49</f>
        <v>6971.6</v>
      </c>
    </row>
    <row r="49" spans="1:3" ht="38.25">
      <c r="A49" s="25" t="s">
        <v>85</v>
      </c>
      <c r="B49" s="26" t="s">
        <v>86</v>
      </c>
      <c r="C49" s="27">
        <v>6971.6</v>
      </c>
    </row>
    <row r="50" spans="1:3" ht="25.5">
      <c r="A50" s="19" t="s">
        <v>87</v>
      </c>
      <c r="B50" s="20" t="s">
        <v>88</v>
      </c>
      <c r="C50" s="21">
        <f>C51</f>
        <v>5</v>
      </c>
    </row>
    <row r="51" spans="1:3" ht="25.5">
      <c r="A51" s="25" t="s">
        <v>89</v>
      </c>
      <c r="B51" s="26" t="s">
        <v>90</v>
      </c>
      <c r="C51" s="21">
        <v>5</v>
      </c>
    </row>
    <row r="52" spans="1:3" ht="25.5">
      <c r="A52" s="18" t="s">
        <v>91</v>
      </c>
      <c r="B52" s="16" t="s">
        <v>92</v>
      </c>
      <c r="C52" s="17">
        <f>SUM(C55+C63+C53)</f>
        <v>132962.20000000001</v>
      </c>
    </row>
    <row r="53" spans="1:3" s="35" customFormat="1" ht="51">
      <c r="A53" s="19" t="s">
        <v>93</v>
      </c>
      <c r="B53" s="34" t="s">
        <v>94</v>
      </c>
      <c r="C53" s="21">
        <f>C54</f>
        <v>621.29999999999995</v>
      </c>
    </row>
    <row r="54" spans="1:3" s="37" customFormat="1" ht="38.25">
      <c r="A54" s="25" t="s">
        <v>95</v>
      </c>
      <c r="B54" s="36" t="s">
        <v>96</v>
      </c>
      <c r="C54" s="27">
        <v>621.29999999999995</v>
      </c>
    </row>
    <row r="55" spans="1:3" ht="63.75">
      <c r="A55" s="19" t="s">
        <v>97</v>
      </c>
      <c r="B55" s="20" t="s">
        <v>98</v>
      </c>
      <c r="C55" s="21">
        <f>SUM(C56+C58+C60)</f>
        <v>94443.1</v>
      </c>
    </row>
    <row r="56" spans="1:3" ht="51">
      <c r="A56" s="19" t="s">
        <v>99</v>
      </c>
      <c r="B56" s="20" t="s">
        <v>100</v>
      </c>
      <c r="C56" s="21">
        <f>SUM(C57)</f>
        <v>90715.1</v>
      </c>
    </row>
    <row r="57" spans="1:3" ht="63.75">
      <c r="A57" s="25" t="s">
        <v>101</v>
      </c>
      <c r="B57" s="26" t="s">
        <v>102</v>
      </c>
      <c r="C57" s="27">
        <v>90715.1</v>
      </c>
    </row>
    <row r="58" spans="1:3" ht="51">
      <c r="A58" s="19" t="s">
        <v>103</v>
      </c>
      <c r="B58" s="20" t="s">
        <v>104</v>
      </c>
      <c r="C58" s="21">
        <f>C59</f>
        <v>3726.8</v>
      </c>
    </row>
    <row r="59" spans="1:3" s="39" customFormat="1" ht="51">
      <c r="A59" s="38" t="s">
        <v>105</v>
      </c>
      <c r="B59" s="26" t="s">
        <v>106</v>
      </c>
      <c r="C59" s="27">
        <v>3726.8</v>
      </c>
    </row>
    <row r="60" spans="1:3" s="39" customFormat="1" ht="25.5">
      <c r="A60" s="23" t="s">
        <v>107</v>
      </c>
      <c r="B60" s="40" t="s">
        <v>108</v>
      </c>
      <c r="C60" s="41">
        <f>C61</f>
        <v>1.2</v>
      </c>
    </row>
    <row r="61" spans="1:3" s="39" customFormat="1" ht="25.5">
      <c r="A61" s="23" t="s">
        <v>109</v>
      </c>
      <c r="B61" s="40" t="s">
        <v>110</v>
      </c>
      <c r="C61" s="41">
        <f>C62</f>
        <v>1.2</v>
      </c>
    </row>
    <row r="62" spans="1:3" s="39" customFormat="1" ht="63.75">
      <c r="A62" s="38" t="s">
        <v>111</v>
      </c>
      <c r="B62" s="42" t="s">
        <v>112</v>
      </c>
      <c r="C62" s="43">
        <v>1.2</v>
      </c>
    </row>
    <row r="63" spans="1:3" ht="63.75">
      <c r="A63" s="19" t="s">
        <v>113</v>
      </c>
      <c r="B63" s="20" t="s">
        <v>114</v>
      </c>
      <c r="C63" s="21">
        <f>C64+C66</f>
        <v>37897.800000000003</v>
      </c>
    </row>
    <row r="64" spans="1:3" ht="63.75">
      <c r="A64" s="19" t="s">
        <v>115</v>
      </c>
      <c r="B64" s="20" t="s">
        <v>116</v>
      </c>
      <c r="C64" s="21">
        <f>C65</f>
        <v>37851</v>
      </c>
    </row>
    <row r="65" spans="1:3" ht="63.75">
      <c r="A65" s="25" t="s">
        <v>117</v>
      </c>
      <c r="B65" s="26" t="s">
        <v>118</v>
      </c>
      <c r="C65" s="27">
        <f>26199+7551+4101</f>
        <v>37851</v>
      </c>
    </row>
    <row r="66" spans="1:3" ht="63.75">
      <c r="A66" s="19" t="s">
        <v>119</v>
      </c>
      <c r="B66" s="40" t="s">
        <v>120</v>
      </c>
      <c r="C66" s="21">
        <f>C67</f>
        <v>46.8</v>
      </c>
    </row>
    <row r="67" spans="1:3" ht="76.5">
      <c r="A67" s="25" t="s">
        <v>121</v>
      </c>
      <c r="B67" s="42" t="s">
        <v>122</v>
      </c>
      <c r="C67" s="27">
        <v>46.8</v>
      </c>
    </row>
    <row r="68" spans="1:3">
      <c r="A68" s="18" t="s">
        <v>123</v>
      </c>
      <c r="B68" s="16" t="s">
        <v>124</v>
      </c>
      <c r="C68" s="17">
        <f>C69</f>
        <v>235.9</v>
      </c>
    </row>
    <row r="69" spans="1:3">
      <c r="A69" s="19" t="s">
        <v>125</v>
      </c>
      <c r="B69" s="20" t="s">
        <v>126</v>
      </c>
      <c r="C69" s="21">
        <f>C70+C71</f>
        <v>235.9</v>
      </c>
    </row>
    <row r="70" spans="1:3" s="28" customFormat="1" ht="25.5">
      <c r="A70" s="25" t="s">
        <v>127</v>
      </c>
      <c r="B70" s="26" t="s">
        <v>128</v>
      </c>
      <c r="C70" s="27">
        <v>90</v>
      </c>
    </row>
    <row r="71" spans="1:3">
      <c r="A71" s="25" t="s">
        <v>129</v>
      </c>
      <c r="B71" s="26" t="s">
        <v>130</v>
      </c>
      <c r="C71" s="27">
        <v>145.9</v>
      </c>
    </row>
    <row r="72" spans="1:3" ht="25.5">
      <c r="A72" s="18" t="s">
        <v>131</v>
      </c>
      <c r="B72" s="16" t="s">
        <v>132</v>
      </c>
      <c r="C72" s="17">
        <f>C73+C76</f>
        <v>2891.2000000000003</v>
      </c>
    </row>
    <row r="73" spans="1:3">
      <c r="A73" s="19" t="s">
        <v>133</v>
      </c>
      <c r="B73" s="20" t="s">
        <v>134</v>
      </c>
      <c r="C73" s="21">
        <f>C74</f>
        <v>203.8</v>
      </c>
    </row>
    <row r="74" spans="1:3">
      <c r="A74" s="19" t="s">
        <v>135</v>
      </c>
      <c r="B74" s="20" t="s">
        <v>136</v>
      </c>
      <c r="C74" s="21">
        <f>C75</f>
        <v>203.8</v>
      </c>
    </row>
    <row r="75" spans="1:3" ht="25.5">
      <c r="A75" s="25" t="s">
        <v>137</v>
      </c>
      <c r="B75" s="26" t="s">
        <v>138</v>
      </c>
      <c r="C75" s="27">
        <f>25+178.8</f>
        <v>203.8</v>
      </c>
    </row>
    <row r="76" spans="1:3">
      <c r="A76" s="19" t="s">
        <v>139</v>
      </c>
      <c r="B76" s="20" t="s">
        <v>140</v>
      </c>
      <c r="C76" s="21">
        <f>C77+C79</f>
        <v>2687.4</v>
      </c>
    </row>
    <row r="77" spans="1:3" ht="25.5">
      <c r="A77" s="44" t="s">
        <v>141</v>
      </c>
      <c r="B77" s="20" t="s">
        <v>142</v>
      </c>
      <c r="C77" s="21">
        <f>C78</f>
        <v>592</v>
      </c>
    </row>
    <row r="78" spans="1:3" ht="25.5">
      <c r="A78" s="38" t="s">
        <v>143</v>
      </c>
      <c r="B78" s="45" t="s">
        <v>144</v>
      </c>
      <c r="C78" s="43">
        <v>592</v>
      </c>
    </row>
    <row r="79" spans="1:3">
      <c r="A79" s="19" t="s">
        <v>145</v>
      </c>
      <c r="B79" s="20" t="s">
        <v>146</v>
      </c>
      <c r="C79" s="21">
        <f>SUM(C80)</f>
        <v>2095.4</v>
      </c>
    </row>
    <row r="80" spans="1:3" s="28" customFormat="1" ht="18" customHeight="1">
      <c r="A80" s="25" t="s">
        <v>147</v>
      </c>
      <c r="B80" s="26" t="s">
        <v>148</v>
      </c>
      <c r="C80" s="27">
        <f>2067.1+28.3</f>
        <v>2095.4</v>
      </c>
    </row>
    <row r="81" spans="1:3" ht="25.5">
      <c r="A81" s="18" t="s">
        <v>149</v>
      </c>
      <c r="B81" s="16" t="s">
        <v>150</v>
      </c>
      <c r="C81" s="17">
        <f>C82+C85</f>
        <v>39275.4</v>
      </c>
    </row>
    <row r="82" spans="1:3" ht="51">
      <c r="A82" s="19" t="s">
        <v>151</v>
      </c>
      <c r="B82" s="20" t="s">
        <v>152</v>
      </c>
      <c r="C82" s="21">
        <f>C83</f>
        <v>36555.4</v>
      </c>
    </row>
    <row r="83" spans="1:3" ht="63.75">
      <c r="A83" s="19" t="s">
        <v>153</v>
      </c>
      <c r="B83" s="20" t="s">
        <v>154</v>
      </c>
      <c r="C83" s="21">
        <f>C84</f>
        <v>36555.4</v>
      </c>
    </row>
    <row r="84" spans="1:3" ht="76.5">
      <c r="A84" s="25" t="s">
        <v>155</v>
      </c>
      <c r="B84" s="26" t="s">
        <v>156</v>
      </c>
      <c r="C84" s="27">
        <f>36505+50.4</f>
        <v>36555.4</v>
      </c>
    </row>
    <row r="85" spans="1:3" ht="25.5">
      <c r="A85" s="19" t="s">
        <v>157</v>
      </c>
      <c r="B85" s="20" t="s">
        <v>158</v>
      </c>
      <c r="C85" s="21">
        <f>C86+C88</f>
        <v>2720</v>
      </c>
    </row>
    <row r="86" spans="1:3" ht="25.5">
      <c r="A86" s="19" t="s">
        <v>159</v>
      </c>
      <c r="B86" s="20" t="s">
        <v>160</v>
      </c>
      <c r="C86" s="21">
        <f>C87</f>
        <v>2587.1999999999998</v>
      </c>
    </row>
    <row r="87" spans="1:3" ht="38.25">
      <c r="A87" s="25" t="s">
        <v>161</v>
      </c>
      <c r="B87" s="26" t="s">
        <v>162</v>
      </c>
      <c r="C87" s="27">
        <v>2587.1999999999998</v>
      </c>
    </row>
    <row r="88" spans="1:3" ht="51">
      <c r="A88" s="19" t="s">
        <v>163</v>
      </c>
      <c r="B88" s="20" t="s">
        <v>164</v>
      </c>
      <c r="C88" s="21">
        <f>C89</f>
        <v>132.80000000000001</v>
      </c>
    </row>
    <row r="89" spans="1:3" ht="63.75">
      <c r="A89" s="25" t="s">
        <v>165</v>
      </c>
      <c r="B89" s="26" t="s">
        <v>166</v>
      </c>
      <c r="C89" s="27">
        <v>132.80000000000001</v>
      </c>
    </row>
    <row r="90" spans="1:3" ht="18" customHeight="1">
      <c r="A90" s="18" t="s">
        <v>167</v>
      </c>
      <c r="B90" s="16" t="s">
        <v>168</v>
      </c>
      <c r="C90" s="17">
        <f>C91+C121+C123+C131+C126+C128</f>
        <v>3715</v>
      </c>
    </row>
    <row r="91" spans="1:3" ht="25.5">
      <c r="A91" s="18" t="s">
        <v>169</v>
      </c>
      <c r="B91" s="16" t="s">
        <v>170</v>
      </c>
      <c r="C91" s="17">
        <f>C92</f>
        <v>1796.4999999999998</v>
      </c>
    </row>
    <row r="92" spans="1:3" ht="25.5">
      <c r="A92" s="19" t="s">
        <v>169</v>
      </c>
      <c r="B92" s="20" t="s">
        <v>170</v>
      </c>
      <c r="C92" s="21">
        <f>C93+C95+C97+C102+C113+C117+C106+C109+C111+C100+C104+C119</f>
        <v>1796.4999999999998</v>
      </c>
    </row>
    <row r="93" spans="1:3" ht="38.25">
      <c r="A93" s="19" t="s">
        <v>171</v>
      </c>
      <c r="B93" s="20" t="s">
        <v>172</v>
      </c>
      <c r="C93" s="21">
        <f>C94</f>
        <v>19.8</v>
      </c>
    </row>
    <row r="94" spans="1:3" s="28" customFormat="1" ht="63.75">
      <c r="A94" s="25" t="s">
        <v>173</v>
      </c>
      <c r="B94" s="26" t="s">
        <v>174</v>
      </c>
      <c r="C94" s="27">
        <v>19.8</v>
      </c>
    </row>
    <row r="95" spans="1:3" ht="51">
      <c r="A95" s="19" t="s">
        <v>175</v>
      </c>
      <c r="B95" s="20" t="s">
        <v>176</v>
      </c>
      <c r="C95" s="21">
        <f>C96</f>
        <v>36.700000000000003</v>
      </c>
    </row>
    <row r="96" spans="1:3" s="28" customFormat="1" ht="76.5">
      <c r="A96" s="25" t="s">
        <v>177</v>
      </c>
      <c r="B96" s="26" t="s">
        <v>178</v>
      </c>
      <c r="C96" s="27">
        <v>36.700000000000003</v>
      </c>
    </row>
    <row r="97" spans="1:3" ht="38.25">
      <c r="A97" s="23" t="s">
        <v>179</v>
      </c>
      <c r="B97" s="34" t="s">
        <v>180</v>
      </c>
      <c r="C97" s="21">
        <f>C99+C98</f>
        <v>25.3</v>
      </c>
    </row>
    <row r="98" spans="1:3" ht="76.5">
      <c r="A98" s="38" t="s">
        <v>181</v>
      </c>
      <c r="B98" s="42" t="s">
        <v>182</v>
      </c>
      <c r="C98" s="27">
        <v>3.3</v>
      </c>
    </row>
    <row r="99" spans="1:3" s="28" customFormat="1" ht="63.75">
      <c r="A99" s="25" t="s">
        <v>183</v>
      </c>
      <c r="B99" s="42" t="s">
        <v>184</v>
      </c>
      <c r="C99" s="27">
        <v>22</v>
      </c>
    </row>
    <row r="100" spans="1:3" s="28" customFormat="1" ht="51">
      <c r="A100" s="19" t="s">
        <v>185</v>
      </c>
      <c r="B100" s="40" t="s">
        <v>186</v>
      </c>
      <c r="C100" s="21">
        <f>C101</f>
        <v>151</v>
      </c>
    </row>
    <row r="101" spans="1:3" s="28" customFormat="1" ht="76.5">
      <c r="A101" s="25" t="s">
        <v>187</v>
      </c>
      <c r="B101" s="42" t="s">
        <v>188</v>
      </c>
      <c r="C101" s="27">
        <v>151</v>
      </c>
    </row>
    <row r="102" spans="1:3" ht="38.25">
      <c r="A102" s="19" t="s">
        <v>189</v>
      </c>
      <c r="B102" s="40" t="s">
        <v>190</v>
      </c>
      <c r="C102" s="21">
        <f>C103</f>
        <v>34.299999999999997</v>
      </c>
    </row>
    <row r="103" spans="1:3" ht="76.5">
      <c r="A103" s="25" t="s">
        <v>191</v>
      </c>
      <c r="B103" s="42" t="s">
        <v>192</v>
      </c>
      <c r="C103" s="27">
        <v>34.299999999999997</v>
      </c>
    </row>
    <row r="104" spans="1:3" ht="38.25">
      <c r="A104" s="19" t="s">
        <v>193</v>
      </c>
      <c r="B104" s="40" t="s">
        <v>194</v>
      </c>
      <c r="C104" s="21">
        <f>C105</f>
        <v>1.3</v>
      </c>
    </row>
    <row r="105" spans="1:3" ht="63.75">
      <c r="A105" s="25" t="s">
        <v>195</v>
      </c>
      <c r="B105" s="42" t="s">
        <v>196</v>
      </c>
      <c r="C105" s="27">
        <v>1.3</v>
      </c>
    </row>
    <row r="106" spans="1:3" ht="51">
      <c r="A106" s="19" t="s">
        <v>197</v>
      </c>
      <c r="B106" s="40" t="s">
        <v>198</v>
      </c>
      <c r="C106" s="21">
        <f>C108+C107</f>
        <v>186.29999999999998</v>
      </c>
    </row>
    <row r="107" spans="1:3" ht="89.25">
      <c r="A107" s="25" t="s">
        <v>199</v>
      </c>
      <c r="B107" s="42" t="s">
        <v>200</v>
      </c>
      <c r="C107" s="27">
        <v>141.69999999999999</v>
      </c>
    </row>
    <row r="108" spans="1:3" ht="76.5">
      <c r="A108" s="25" t="s">
        <v>201</v>
      </c>
      <c r="B108" s="42" t="s">
        <v>202</v>
      </c>
      <c r="C108" s="27">
        <v>44.6</v>
      </c>
    </row>
    <row r="109" spans="1:3" ht="51">
      <c r="A109" s="19" t="s">
        <v>203</v>
      </c>
      <c r="B109" s="40" t="s">
        <v>204</v>
      </c>
      <c r="C109" s="21">
        <f>C110</f>
        <v>19.600000000000001</v>
      </c>
    </row>
    <row r="110" spans="1:3" ht="89.25">
      <c r="A110" s="25" t="s">
        <v>205</v>
      </c>
      <c r="B110" s="42" t="s">
        <v>206</v>
      </c>
      <c r="C110" s="27">
        <v>19.600000000000001</v>
      </c>
    </row>
    <row r="111" spans="1:3" ht="38.25">
      <c r="A111" s="19" t="s">
        <v>207</v>
      </c>
      <c r="B111" s="40" t="s">
        <v>208</v>
      </c>
      <c r="C111" s="21">
        <f>C112</f>
        <v>5.6</v>
      </c>
    </row>
    <row r="112" spans="1:3" ht="63.75">
      <c r="A112" s="25" t="s">
        <v>209</v>
      </c>
      <c r="B112" s="42" t="s">
        <v>210</v>
      </c>
      <c r="C112" s="27">
        <v>5.6</v>
      </c>
    </row>
    <row r="113" spans="1:3" ht="38.25">
      <c r="A113" s="23" t="s">
        <v>211</v>
      </c>
      <c r="B113" s="40" t="s">
        <v>212</v>
      </c>
      <c r="C113" s="21">
        <f>C115+C116+C114</f>
        <v>156.6</v>
      </c>
    </row>
    <row r="114" spans="1:3" ht="76.5">
      <c r="A114" s="38" t="s">
        <v>213</v>
      </c>
      <c r="B114" s="42" t="s">
        <v>214</v>
      </c>
      <c r="C114" s="27">
        <v>10.5</v>
      </c>
    </row>
    <row r="115" spans="1:3" ht="63.75">
      <c r="A115" s="25" t="s">
        <v>215</v>
      </c>
      <c r="B115" s="42" t="s">
        <v>216</v>
      </c>
      <c r="C115" s="27">
        <v>114.6</v>
      </c>
    </row>
    <row r="116" spans="1:3" s="28" customFormat="1" ht="51">
      <c r="A116" s="25" t="s">
        <v>217</v>
      </c>
      <c r="B116" s="42" t="s">
        <v>218</v>
      </c>
      <c r="C116" s="27">
        <v>31.5</v>
      </c>
    </row>
    <row r="117" spans="1:3" ht="51">
      <c r="A117" s="19" t="s">
        <v>219</v>
      </c>
      <c r="B117" s="40" t="s">
        <v>220</v>
      </c>
      <c r="C117" s="21">
        <f>C118</f>
        <v>1159.8</v>
      </c>
    </row>
    <row r="118" spans="1:3" s="28" customFormat="1" ht="63.75">
      <c r="A118" s="25" t="s">
        <v>221</v>
      </c>
      <c r="B118" s="36" t="s">
        <v>222</v>
      </c>
      <c r="C118" s="27">
        <v>1159.8</v>
      </c>
    </row>
    <row r="119" spans="1:3" s="28" customFormat="1" ht="76.5">
      <c r="A119" s="19" t="s">
        <v>223</v>
      </c>
      <c r="B119" s="40" t="s">
        <v>224</v>
      </c>
      <c r="C119" s="21">
        <f>C120</f>
        <v>0.2</v>
      </c>
    </row>
    <row r="120" spans="1:3" s="28" customFormat="1" ht="102">
      <c r="A120" s="25" t="s">
        <v>225</v>
      </c>
      <c r="B120" s="42" t="s">
        <v>226</v>
      </c>
      <c r="C120" s="27">
        <v>0.2</v>
      </c>
    </row>
    <row r="121" spans="1:3" ht="25.5">
      <c r="A121" s="18" t="s">
        <v>227</v>
      </c>
      <c r="B121" s="46" t="s">
        <v>228</v>
      </c>
      <c r="C121" s="17">
        <f>C122</f>
        <v>72</v>
      </c>
    </row>
    <row r="122" spans="1:3" s="28" customFormat="1" ht="38.25">
      <c r="A122" s="19" t="s">
        <v>229</v>
      </c>
      <c r="B122" s="34" t="s">
        <v>230</v>
      </c>
      <c r="C122" s="21">
        <v>72</v>
      </c>
    </row>
    <row r="123" spans="1:3" ht="76.5">
      <c r="A123" s="15" t="s">
        <v>231</v>
      </c>
      <c r="B123" s="10" t="s">
        <v>232</v>
      </c>
      <c r="C123" s="47">
        <f>C124</f>
        <v>767</v>
      </c>
    </row>
    <row r="124" spans="1:3" ht="51">
      <c r="A124" s="48" t="s">
        <v>233</v>
      </c>
      <c r="B124" s="20" t="s">
        <v>234</v>
      </c>
      <c r="C124" s="21">
        <f>C125</f>
        <v>767</v>
      </c>
    </row>
    <row r="125" spans="1:3" ht="51">
      <c r="A125" s="25" t="s">
        <v>235</v>
      </c>
      <c r="B125" s="26" t="s">
        <v>236</v>
      </c>
      <c r="C125" s="27">
        <f>400+243.2+123.8</f>
        <v>767</v>
      </c>
    </row>
    <row r="126" spans="1:3" ht="51">
      <c r="A126" s="18" t="s">
        <v>237</v>
      </c>
      <c r="B126" s="10" t="s">
        <v>238</v>
      </c>
      <c r="C126" s="17">
        <f>C127</f>
        <v>165.1</v>
      </c>
    </row>
    <row r="127" spans="1:3" ht="38.25">
      <c r="A127" s="19" t="s">
        <v>239</v>
      </c>
      <c r="B127" s="40" t="s">
        <v>240</v>
      </c>
      <c r="C127" s="21">
        <v>165.1</v>
      </c>
    </row>
    <row r="128" spans="1:3" ht="15.75" customHeight="1">
      <c r="A128" s="18" t="s">
        <v>241</v>
      </c>
      <c r="B128" s="10" t="s">
        <v>242</v>
      </c>
      <c r="C128" s="17">
        <f>C129</f>
        <v>130</v>
      </c>
    </row>
    <row r="129" spans="1:3" ht="66.75" customHeight="1">
      <c r="A129" s="19" t="s">
        <v>243</v>
      </c>
      <c r="B129" s="40" t="s">
        <v>244</v>
      </c>
      <c r="C129" s="21">
        <f>C130</f>
        <v>130</v>
      </c>
    </row>
    <row r="130" spans="1:3" ht="48" customHeight="1">
      <c r="A130" s="19" t="s">
        <v>245</v>
      </c>
      <c r="B130" s="40" t="s">
        <v>246</v>
      </c>
      <c r="C130" s="21">
        <f>116+14</f>
        <v>130</v>
      </c>
    </row>
    <row r="131" spans="1:3" s="49" customFormat="1" ht="25.5">
      <c r="A131" s="15" t="s">
        <v>247</v>
      </c>
      <c r="B131" s="10" t="s">
        <v>248</v>
      </c>
      <c r="C131" s="47">
        <f>C132</f>
        <v>784.4</v>
      </c>
    </row>
    <row r="132" spans="1:3" ht="25.5">
      <c r="A132" s="19" t="s">
        <v>249</v>
      </c>
      <c r="B132" s="20" t="s">
        <v>248</v>
      </c>
      <c r="C132" s="21">
        <f>C133</f>
        <v>784.4</v>
      </c>
    </row>
    <row r="133" spans="1:3" s="28" customFormat="1" ht="51">
      <c r="A133" s="25" t="s">
        <v>250</v>
      </c>
      <c r="B133" s="26" t="s">
        <v>251</v>
      </c>
      <c r="C133" s="27">
        <v>784.4</v>
      </c>
    </row>
    <row r="134" spans="1:3" s="28" customFormat="1" ht="18" customHeight="1">
      <c r="A134" s="18" t="s">
        <v>252</v>
      </c>
      <c r="B134" s="46" t="s">
        <v>253</v>
      </c>
      <c r="C134" s="17">
        <f>C135</f>
        <v>0</v>
      </c>
    </row>
    <row r="135" spans="1:3" s="28" customFormat="1" ht="17.25" customHeight="1">
      <c r="A135" s="19" t="s">
        <v>254</v>
      </c>
      <c r="B135" s="40" t="s">
        <v>255</v>
      </c>
      <c r="C135" s="21">
        <f>C136</f>
        <v>0</v>
      </c>
    </row>
    <row r="136" spans="1:3" s="28" customFormat="1" ht="22.5" customHeight="1">
      <c r="A136" s="25" t="s">
        <v>256</v>
      </c>
      <c r="B136" s="42" t="s">
        <v>257</v>
      </c>
      <c r="C136" s="27">
        <f>2339.5-2339.5</f>
        <v>0</v>
      </c>
    </row>
    <row r="137" spans="1:3">
      <c r="A137" s="15" t="s">
        <v>258</v>
      </c>
      <c r="B137" s="16" t="s">
        <v>259</v>
      </c>
      <c r="C137" s="17">
        <f>C138+C185+C188+C190</f>
        <v>4611364.9800000004</v>
      </c>
    </row>
    <row r="138" spans="1:3" ht="25.5">
      <c r="A138" s="19" t="s">
        <v>260</v>
      </c>
      <c r="B138" s="20" t="s">
        <v>261</v>
      </c>
      <c r="C138" s="21">
        <f>C139+C144+C169+C180</f>
        <v>4339520.78</v>
      </c>
    </row>
    <row r="139" spans="1:3" ht="25.5">
      <c r="A139" s="18" t="s">
        <v>262</v>
      </c>
      <c r="B139" s="16" t="s">
        <v>263</v>
      </c>
      <c r="C139" s="17">
        <f>C140</f>
        <v>648358</v>
      </c>
    </row>
    <row r="140" spans="1:3">
      <c r="A140" s="19" t="s">
        <v>264</v>
      </c>
      <c r="B140" s="20" t="s">
        <v>265</v>
      </c>
      <c r="C140" s="21">
        <f>C141+C142</f>
        <v>648358</v>
      </c>
    </row>
    <row r="141" spans="1:3" ht="25.5">
      <c r="A141" s="25" t="s">
        <v>266</v>
      </c>
      <c r="B141" s="26" t="s">
        <v>267</v>
      </c>
      <c r="C141" s="27">
        <v>505555.1</v>
      </c>
    </row>
    <row r="142" spans="1:3" ht="25.5">
      <c r="A142" s="19" t="s">
        <v>268</v>
      </c>
      <c r="B142" s="20" t="s">
        <v>269</v>
      </c>
      <c r="C142" s="21">
        <f>SUM(C143)</f>
        <v>142802.9</v>
      </c>
    </row>
    <row r="143" spans="1:3" ht="25.5">
      <c r="A143" s="25" t="s">
        <v>270</v>
      </c>
      <c r="B143" s="26" t="s">
        <v>271</v>
      </c>
      <c r="C143" s="27">
        <v>142802.9</v>
      </c>
    </row>
    <row r="144" spans="1:3" ht="25.5">
      <c r="A144" s="18" t="s">
        <v>272</v>
      </c>
      <c r="B144" s="16" t="s">
        <v>273</v>
      </c>
      <c r="C144" s="17">
        <f>C145+C153+C149+C151+C155+C159+C161+C163+C165+C167+C157+C147</f>
        <v>2034351.7799999998</v>
      </c>
    </row>
    <row r="145" spans="1:3" ht="38.25">
      <c r="A145" s="19" t="s">
        <v>274</v>
      </c>
      <c r="B145" s="20" t="s">
        <v>275</v>
      </c>
      <c r="C145" s="21">
        <f>C146</f>
        <v>46850.6</v>
      </c>
    </row>
    <row r="146" spans="1:3" ht="51">
      <c r="A146" s="25" t="s">
        <v>276</v>
      </c>
      <c r="B146" s="26" t="s">
        <v>277</v>
      </c>
      <c r="C146" s="27">
        <f>2625.1+44225.5</f>
        <v>46850.6</v>
      </c>
    </row>
    <row r="147" spans="1:3" ht="25.5">
      <c r="A147" s="19" t="s">
        <v>278</v>
      </c>
      <c r="B147" s="40" t="s">
        <v>279</v>
      </c>
      <c r="C147" s="21">
        <f>C148</f>
        <v>1144183.3999999997</v>
      </c>
    </row>
    <row r="148" spans="1:3" ht="33" customHeight="1">
      <c r="A148" s="25" t="s">
        <v>280</v>
      </c>
      <c r="B148" s="42" t="s">
        <v>281</v>
      </c>
      <c r="C148" s="27">
        <f>817865.6+295785.3+11907.7+18624.9-0.1</f>
        <v>1144183.3999999997</v>
      </c>
    </row>
    <row r="149" spans="1:3" ht="51">
      <c r="A149" s="19" t="s">
        <v>282</v>
      </c>
      <c r="B149" s="40" t="s">
        <v>283</v>
      </c>
      <c r="C149" s="21">
        <f>C150</f>
        <v>6592</v>
      </c>
    </row>
    <row r="150" spans="1:3" ht="51">
      <c r="A150" s="25" t="s">
        <v>284</v>
      </c>
      <c r="B150" s="42" t="s">
        <v>285</v>
      </c>
      <c r="C150" s="27">
        <v>6592</v>
      </c>
    </row>
    <row r="151" spans="1:3" ht="38.25">
      <c r="A151" s="19" t="s">
        <v>286</v>
      </c>
      <c r="B151" s="20" t="s">
        <v>287</v>
      </c>
      <c r="C151" s="21">
        <f>C152</f>
        <v>9887.6</v>
      </c>
    </row>
    <row r="152" spans="1:3" ht="38.25">
      <c r="A152" s="25" t="s">
        <v>288</v>
      </c>
      <c r="B152" s="26" t="s">
        <v>289</v>
      </c>
      <c r="C152" s="27">
        <v>9887.6</v>
      </c>
    </row>
    <row r="153" spans="1:3" ht="51">
      <c r="A153" s="19" t="s">
        <v>290</v>
      </c>
      <c r="B153" s="40" t="s">
        <v>291</v>
      </c>
      <c r="C153" s="21">
        <f>C154</f>
        <v>2917.1</v>
      </c>
    </row>
    <row r="154" spans="1:3" ht="51">
      <c r="A154" s="25" t="s">
        <v>292</v>
      </c>
      <c r="B154" s="42" t="s">
        <v>293</v>
      </c>
      <c r="C154" s="27">
        <v>2917.1</v>
      </c>
    </row>
    <row r="155" spans="1:3" ht="38.25">
      <c r="A155" s="19" t="s">
        <v>294</v>
      </c>
      <c r="B155" s="20" t="s">
        <v>295</v>
      </c>
      <c r="C155" s="21">
        <f>C156</f>
        <v>39371.800000000003</v>
      </c>
    </row>
    <row r="156" spans="1:3" ht="51">
      <c r="A156" s="25" t="s">
        <v>296</v>
      </c>
      <c r="B156" s="26" t="s">
        <v>297</v>
      </c>
      <c r="C156" s="27">
        <v>39371.800000000003</v>
      </c>
    </row>
    <row r="157" spans="1:3" ht="38.25">
      <c r="A157" s="19" t="s">
        <v>298</v>
      </c>
      <c r="B157" s="20" t="s">
        <v>299</v>
      </c>
      <c r="C157" s="21">
        <f>C158</f>
        <v>274793.19999999995</v>
      </c>
    </row>
    <row r="158" spans="1:3" ht="38.25">
      <c r="A158" s="25" t="s">
        <v>300</v>
      </c>
      <c r="B158" s="26" t="s">
        <v>301</v>
      </c>
      <c r="C158" s="27">
        <f>186248.7+119077-18624.9-11907.7+0.1</f>
        <v>274793.19999999995</v>
      </c>
    </row>
    <row r="159" spans="1:3" ht="25.5">
      <c r="A159" s="19" t="s">
        <v>302</v>
      </c>
      <c r="B159" s="20" t="s">
        <v>303</v>
      </c>
      <c r="C159" s="21">
        <f>C160</f>
        <v>0</v>
      </c>
    </row>
    <row r="160" spans="1:3" ht="32.25" customHeight="1">
      <c r="A160" s="25" t="s">
        <v>304</v>
      </c>
      <c r="B160" s="26" t="s">
        <v>305</v>
      </c>
      <c r="C160" s="27">
        <f>44225.5-44225.5</f>
        <v>0</v>
      </c>
    </row>
    <row r="161" spans="1:3" ht="25.5">
      <c r="A161" s="19" t="s">
        <v>306</v>
      </c>
      <c r="B161" s="20" t="s">
        <v>307</v>
      </c>
      <c r="C161" s="27">
        <f>C162</f>
        <v>22024.100000000002</v>
      </c>
    </row>
    <row r="162" spans="1:3" ht="25.5">
      <c r="A162" s="25" t="s">
        <v>308</v>
      </c>
      <c r="B162" s="26" t="s">
        <v>309</v>
      </c>
      <c r="C162" s="27">
        <f>20633.4+1754.3-335.1-28.5</f>
        <v>22024.100000000002</v>
      </c>
    </row>
    <row r="163" spans="1:3">
      <c r="A163" s="19" t="s">
        <v>310</v>
      </c>
      <c r="B163" s="20" t="s">
        <v>311</v>
      </c>
      <c r="C163" s="21">
        <f>C164</f>
        <v>136.9</v>
      </c>
    </row>
    <row r="164" spans="1:3" ht="25.5">
      <c r="A164" s="25" t="s">
        <v>312</v>
      </c>
      <c r="B164" s="26" t="s">
        <v>313</v>
      </c>
      <c r="C164" s="27">
        <f>75.3+61.6</f>
        <v>136.9</v>
      </c>
    </row>
    <row r="165" spans="1:3" ht="25.5">
      <c r="A165" s="19" t="s">
        <v>314</v>
      </c>
      <c r="B165" s="20" t="s">
        <v>315</v>
      </c>
      <c r="C165" s="21">
        <f>C166</f>
        <v>14720.08</v>
      </c>
    </row>
    <row r="166" spans="1:3" ht="25.5">
      <c r="A166" s="25" t="s">
        <v>316</v>
      </c>
      <c r="B166" s="26" t="s">
        <v>317</v>
      </c>
      <c r="C166" s="27">
        <f>14720.1-0.02</f>
        <v>14720.08</v>
      </c>
    </row>
    <row r="167" spans="1:3" ht="19.5" customHeight="1">
      <c r="A167" s="19" t="s">
        <v>318</v>
      </c>
      <c r="B167" s="20" t="s">
        <v>319</v>
      </c>
      <c r="C167" s="21">
        <f>C168</f>
        <v>472875.00000000006</v>
      </c>
    </row>
    <row r="168" spans="1:3" ht="19.5" customHeight="1">
      <c r="A168" s="25" t="s">
        <v>320</v>
      </c>
      <c r="B168" s="26" t="s">
        <v>321</v>
      </c>
      <c r="C168" s="27">
        <f>196610.9+275780.4+483.7</f>
        <v>472875.00000000006</v>
      </c>
    </row>
    <row r="169" spans="1:3" ht="25.5">
      <c r="A169" s="18" t="s">
        <v>322</v>
      </c>
      <c r="B169" s="16" t="s">
        <v>323</v>
      </c>
      <c r="C169" s="17">
        <f>C170+C172+C174+C178+C176</f>
        <v>1608215.2000000002</v>
      </c>
    </row>
    <row r="170" spans="1:3" ht="25.5">
      <c r="A170" s="19" t="s">
        <v>324</v>
      </c>
      <c r="B170" s="20" t="s">
        <v>325</v>
      </c>
      <c r="C170" s="21">
        <f>SUM(C171)</f>
        <v>1566557.1</v>
      </c>
    </row>
    <row r="171" spans="1:3" ht="25.5">
      <c r="A171" s="25" t="s">
        <v>326</v>
      </c>
      <c r="B171" s="26" t="s">
        <v>327</v>
      </c>
      <c r="C171" s="27">
        <v>1566557.1</v>
      </c>
    </row>
    <row r="172" spans="1:3" ht="51">
      <c r="A172" s="19" t="s">
        <v>328</v>
      </c>
      <c r="B172" s="20" t="s">
        <v>329</v>
      </c>
      <c r="C172" s="21">
        <f>C173</f>
        <v>32751</v>
      </c>
    </row>
    <row r="173" spans="1:3" ht="51">
      <c r="A173" s="25" t="s">
        <v>330</v>
      </c>
      <c r="B173" s="26" t="s">
        <v>331</v>
      </c>
      <c r="C173" s="27">
        <v>32751</v>
      </c>
    </row>
    <row r="174" spans="1:3" ht="38.25">
      <c r="A174" s="19" t="s">
        <v>332</v>
      </c>
      <c r="B174" s="20" t="s">
        <v>333</v>
      </c>
      <c r="C174" s="21">
        <f>C175</f>
        <v>4.9000000000000004</v>
      </c>
    </row>
    <row r="175" spans="1:3" ht="38.25">
      <c r="A175" s="25" t="s">
        <v>334</v>
      </c>
      <c r="B175" s="26" t="s">
        <v>335</v>
      </c>
      <c r="C175" s="27">
        <v>4.9000000000000004</v>
      </c>
    </row>
    <row r="176" spans="1:3" ht="51">
      <c r="A176" s="19" t="s">
        <v>336</v>
      </c>
      <c r="B176" s="40" t="s">
        <v>337</v>
      </c>
      <c r="C176" s="21">
        <f>C177</f>
        <v>2046.6</v>
      </c>
    </row>
    <row r="177" spans="1:3" ht="51">
      <c r="A177" s="25" t="s">
        <v>338</v>
      </c>
      <c r="B177" s="42" t="s">
        <v>339</v>
      </c>
      <c r="C177" s="27">
        <v>2046.6</v>
      </c>
    </row>
    <row r="178" spans="1:3" ht="25.5">
      <c r="A178" s="19" t="s">
        <v>340</v>
      </c>
      <c r="B178" s="20" t="s">
        <v>341</v>
      </c>
      <c r="C178" s="21">
        <f>C179</f>
        <v>6855.6</v>
      </c>
    </row>
    <row r="179" spans="1:3" ht="25.5">
      <c r="A179" s="25" t="s">
        <v>342</v>
      </c>
      <c r="B179" s="26" t="s">
        <v>343</v>
      </c>
      <c r="C179" s="27">
        <v>6855.6</v>
      </c>
    </row>
    <row r="180" spans="1:3" ht="18.75" customHeight="1">
      <c r="A180" s="18" t="s">
        <v>344</v>
      </c>
      <c r="B180" s="16" t="s">
        <v>345</v>
      </c>
      <c r="C180" s="17">
        <f>C183+C181</f>
        <v>48595.8</v>
      </c>
    </row>
    <row r="181" spans="1:3" ht="76.5">
      <c r="A181" s="19" t="s">
        <v>346</v>
      </c>
      <c r="B181" s="40" t="s">
        <v>347</v>
      </c>
      <c r="C181" s="21">
        <f>C182</f>
        <v>34372.800000000003</v>
      </c>
    </row>
    <row r="182" spans="1:3" ht="89.25">
      <c r="A182" s="38" t="s">
        <v>348</v>
      </c>
      <c r="B182" s="42" t="s">
        <v>349</v>
      </c>
      <c r="C182" s="27">
        <v>34372.800000000003</v>
      </c>
    </row>
    <row r="183" spans="1:3" ht="19.5" customHeight="1">
      <c r="A183" s="23" t="s">
        <v>350</v>
      </c>
      <c r="B183" s="20" t="s">
        <v>351</v>
      </c>
      <c r="C183" s="21">
        <f>SUM(C184)</f>
        <v>14223</v>
      </c>
    </row>
    <row r="184" spans="1:3" ht="25.5">
      <c r="A184" s="38" t="s">
        <v>352</v>
      </c>
      <c r="B184" s="26" t="s">
        <v>353</v>
      </c>
      <c r="C184" s="27">
        <f>8981.8+1410+2551.2+700+400+60+120</f>
        <v>14223</v>
      </c>
    </row>
    <row r="185" spans="1:3" ht="15.75" customHeight="1">
      <c r="A185" s="18" t="s">
        <v>354</v>
      </c>
      <c r="B185" s="16" t="s">
        <v>355</v>
      </c>
      <c r="C185" s="17">
        <f>C186</f>
        <v>277069</v>
      </c>
    </row>
    <row r="186" spans="1:3" ht="18" customHeight="1">
      <c r="A186" s="19" t="s">
        <v>356</v>
      </c>
      <c r="B186" s="20" t="s">
        <v>357</v>
      </c>
      <c r="C186" s="21">
        <f>C187</f>
        <v>277069</v>
      </c>
    </row>
    <row r="187" spans="1:3" ht="17.25" customHeight="1">
      <c r="A187" s="25" t="s">
        <v>358</v>
      </c>
      <c r="B187" s="26" t="s">
        <v>359</v>
      </c>
      <c r="C187" s="27">
        <f>51850+276700-51850+369</f>
        <v>277069</v>
      </c>
    </row>
    <row r="188" spans="1:3" ht="51" customHeight="1">
      <c r="A188" s="18" t="s">
        <v>360</v>
      </c>
      <c r="B188" s="10" t="s">
        <v>361</v>
      </c>
      <c r="C188" s="17">
        <f>C189</f>
        <v>12.8</v>
      </c>
    </row>
    <row r="189" spans="1:3" ht="36" customHeight="1">
      <c r="A189" s="19" t="s">
        <v>362</v>
      </c>
      <c r="B189" s="20" t="s">
        <v>363</v>
      </c>
      <c r="C189" s="21">
        <v>12.8</v>
      </c>
    </row>
    <row r="190" spans="1:3" ht="39" customHeight="1">
      <c r="A190" s="15" t="s">
        <v>364</v>
      </c>
      <c r="B190" s="10" t="s">
        <v>365</v>
      </c>
      <c r="C190" s="50">
        <f>C192+C191</f>
        <v>-5237.6000000000004</v>
      </c>
    </row>
    <row r="191" spans="1:3" ht="39" customHeight="1">
      <c r="A191" s="51" t="s">
        <v>366</v>
      </c>
      <c r="B191" s="40" t="s">
        <v>367</v>
      </c>
      <c r="C191" s="52">
        <v>-12.8</v>
      </c>
    </row>
    <row r="192" spans="1:3" ht="38.25">
      <c r="A192" s="23" t="s">
        <v>368</v>
      </c>
      <c r="B192" s="40" t="s">
        <v>369</v>
      </c>
      <c r="C192" s="52">
        <f>-5224.8</f>
        <v>-5224.8</v>
      </c>
    </row>
    <row r="193" spans="1:3" s="53" customFormat="1" ht="21.75" customHeight="1">
      <c r="A193" s="15" t="s">
        <v>370</v>
      </c>
      <c r="B193" s="16"/>
      <c r="C193" s="17">
        <f>C10+C137</f>
        <v>5845359.0800000001</v>
      </c>
    </row>
    <row r="197" spans="1:3">
      <c r="C197" s="54"/>
    </row>
  </sheetData>
  <mergeCells count="5">
    <mergeCell ref="B1:C1"/>
    <mergeCell ref="B2:C2"/>
    <mergeCell ref="B3:C3"/>
    <mergeCell ref="A5:C5"/>
    <mergeCell ref="A6:C6"/>
  </mergeCells>
  <pageMargins left="0.70866141732283472" right="0.19685039370078741" top="0.39370078740157483" bottom="0.39370078740157483" header="0.31496062992125984" footer="0.31496062992125984"/>
  <pageSetup paperSize="9" scale="85" firstPageNumber="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1-2024 год</vt:lpstr>
      <vt:lpstr>'Приложение 1-2024 год'!Заголовки_для_печати</vt:lpstr>
      <vt:lpstr>'Приложение 1-2024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Фатеева</dc:creator>
  <cp:lastModifiedBy>ZorinaLV</cp:lastModifiedBy>
  <dcterms:created xsi:type="dcterms:W3CDTF">2024-06-13T04:04:02Z</dcterms:created>
  <dcterms:modified xsi:type="dcterms:W3CDTF">2024-07-24T09:39:29Z</dcterms:modified>
</cp:coreProperties>
</file>