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2660"/>
  </bookViews>
  <sheets>
    <sheet name="п.2.5 по Рз,ПР" sheetId="2" r:id="rId1"/>
  </sheets>
  <definedNames>
    <definedName name="_xlnm.Print_Titles" localSheetId="0">'п.2.5 по Рз,ПР'!$3:$4</definedName>
  </definedNames>
  <calcPr calcId="125725" iterate="1"/>
</workbook>
</file>

<file path=xl/calcChain.xml><?xml version="1.0" encoding="utf-8"?>
<calcChain xmlns="http://schemas.openxmlformats.org/spreadsheetml/2006/main">
  <c r="F49" i="2"/>
  <c r="E49"/>
  <c r="D49"/>
  <c r="H52"/>
  <c r="F13"/>
  <c r="F57"/>
  <c r="D57"/>
  <c r="E13"/>
  <c r="D13"/>
  <c r="H16"/>
  <c r="H50" l="1"/>
  <c r="F41"/>
  <c r="E41"/>
  <c r="D41"/>
  <c r="H42"/>
  <c r="D5"/>
  <c r="F18" l="1"/>
  <c r="E55"/>
  <c r="D55" l="1"/>
  <c r="D53"/>
  <c r="D44"/>
  <c r="D38"/>
  <c r="D32"/>
  <c r="D30"/>
  <c r="D25"/>
  <c r="D18"/>
  <c r="E53"/>
  <c r="E44"/>
  <c r="E57" s="1"/>
  <c r="E38"/>
  <c r="E32"/>
  <c r="E30"/>
  <c r="E25"/>
  <c r="E18"/>
  <c r="E5"/>
  <c r="G50" l="1"/>
  <c r="H18" l="1"/>
  <c r="G18"/>
  <c r="H6"/>
  <c r="H7"/>
  <c r="H8"/>
  <c r="H9"/>
  <c r="H10"/>
  <c r="H11"/>
  <c r="H12"/>
  <c r="H14"/>
  <c r="H15"/>
  <c r="H17"/>
  <c r="H19"/>
  <c r="H20"/>
  <c r="H21"/>
  <c r="H22"/>
  <c r="H23"/>
  <c r="H24"/>
  <c r="H26"/>
  <c r="H27"/>
  <c r="H28"/>
  <c r="H29"/>
  <c r="H31"/>
  <c r="H33"/>
  <c r="H34"/>
  <c r="H35"/>
  <c r="H36"/>
  <c r="H37"/>
  <c r="H39"/>
  <c r="H40"/>
  <c r="H43"/>
  <c r="H45"/>
  <c r="H47"/>
  <c r="H48"/>
  <c r="H51"/>
  <c r="H54"/>
  <c r="G6"/>
  <c r="G7"/>
  <c r="G8"/>
  <c r="G9"/>
  <c r="G10"/>
  <c r="G11"/>
  <c r="G12"/>
  <c r="G14"/>
  <c r="G15"/>
  <c r="G17"/>
  <c r="G19"/>
  <c r="G20"/>
  <c r="G21"/>
  <c r="G22"/>
  <c r="G23"/>
  <c r="G24"/>
  <c r="G26"/>
  <c r="G27"/>
  <c r="G28"/>
  <c r="G29"/>
  <c r="G31"/>
  <c r="G33"/>
  <c r="G34"/>
  <c r="G35"/>
  <c r="G36"/>
  <c r="G37"/>
  <c r="G39"/>
  <c r="G40"/>
  <c r="G43"/>
  <c r="G45"/>
  <c r="G46"/>
  <c r="G47"/>
  <c r="G51"/>
  <c r="G54"/>
  <c r="G56"/>
  <c r="F55"/>
  <c r="F53"/>
  <c r="F44"/>
  <c r="F38"/>
  <c r="F32"/>
  <c r="F30"/>
  <c r="F25"/>
  <c r="F5"/>
  <c r="H44" l="1"/>
  <c r="G44"/>
  <c r="H25"/>
  <c r="H5"/>
  <c r="H30"/>
  <c r="H38"/>
  <c r="H53"/>
  <c r="G5"/>
  <c r="H13"/>
  <c r="H32"/>
  <c r="H41"/>
  <c r="H49"/>
  <c r="G55"/>
  <c r="G53"/>
  <c r="G49"/>
  <c r="G38"/>
  <c r="G32"/>
  <c r="G30"/>
  <c r="G41"/>
  <c r="G25"/>
  <c r="G13"/>
  <c r="H57" l="1"/>
  <c r="G57"/>
</calcChain>
</file>

<file path=xl/sharedStrings.xml><?xml version="1.0" encoding="utf-8"?>
<sst xmlns="http://schemas.openxmlformats.org/spreadsheetml/2006/main" count="109" uniqueCount="104">
  <si>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</si>
  <si>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</si>
  <si>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</si>
  <si>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</si>
  <si>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</si>
  <si>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</si>
  <si>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</si>
  <si>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</si>
  <si>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</si>
  <si>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</si>
  <si>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</si>
  <si>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</si>
  <si>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</si>
  <si>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</si>
  <si>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</si>
  <si>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</si>
  <si>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</si>
  <si>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</si>
  <si>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</si>
  <si>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</si>
  <si>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</si>
  <si>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</si>
  <si>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</si>
  <si>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</si>
  <si>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</si>
  <si>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</si>
  <si>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</si>
  <si>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</si>
  <si>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</si>
  <si>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</si>
  <si>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</si>
  <si>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</si>
  <si>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</si>
  <si>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</si>
  <si>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</si>
  <si>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</si>
  <si>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</si>
  <si>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</si>
  <si>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</si>
  <si>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</si>
  <si>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</si>
  <si>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</si>
  <si>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</si>
  <si>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</si>
  <si>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</si>
  <si>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</si>
  <si>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</si>
  <si>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</si>
  <si>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</si>
  <si>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</si>
  <si>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Физическая культура</t>
  </si>
  <si>
    <t>(тыс.рублей)</t>
  </si>
  <si>
    <t>Наименование показателя</t>
  </si>
  <si>
    <t xml:space="preserve">Дорожное хозяйство </t>
  </si>
  <si>
    <t>7=6/4*100%</t>
  </si>
  <si>
    <t>8=6/5*100%</t>
  </si>
  <si>
    <t>Санитарно-эпидемиологическое благополучие</t>
  </si>
  <si>
    <t>Высвобождение бюджетных ассигнований в связи с отсутствием долговых обязательств у МО.</t>
  </si>
  <si>
    <t>Уменьшение плановых назначений в связи с выделением средств из резервного фонда администрации города Урай.</t>
  </si>
  <si>
    <t>Выделены бюджетные ассигнования на заключение договора по опубликованию информационных материалов в СМИ о деятельности городского округа Урай.</t>
  </si>
  <si>
    <t>Оплата произведена с учетом фактического исполнения.</t>
  </si>
  <si>
    <t>Причины отклонения фактического исполнения от первоначально утвержденного плана 2023 года (менее 95% и более 105% к годовому плану)</t>
  </si>
  <si>
    <t>Причины отклонения фактического исполнения от уточненного плана 2023 года (менее 95% и более 105% к годовому плану)</t>
  </si>
  <si>
    <t>Утвержденные плановые назначения на 2023 год  (Решение Думы г.Урай от 25.11.2022 года № 125)</t>
  </si>
  <si>
    <t>Исполнено за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</si>
  <si>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</si>
  <si>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Выделены доп.средства на выполнение работ по санитарной очистке и ликвидации мест несанкционированного размещения отходов на территории города Урай (26 мест согласно реестра свалок).</t>
  </si>
  <si>
    <t xml:space="preserve">Оплата произведена по факту выполненных работ. Муниципальный контракт на выполнение работ (вывоз отходов) заключен 25.12.2023 года. Срок оплаты по условиям переходящего контракта -  июль 2024 года.     </t>
  </si>
  <si>
    <t xml:space="preserve">Увеличение ассигнований в связи с увеличением в течение года целевых показателей средней заработной платы отдельных категорий работников в соответствии с указами Президента РФ от 2012 года. </t>
  </si>
  <si>
    <t>Произведено авансирование для закупа строительных материалов, необходимых для ведения строительно-монтажных работ по объекту «Средняя школа в мкр. 1А на 900 мест». Не полное освоение средств вызвано отсутствием положительного заключения государственной экспертизы проектно-сметной документации на строительство объекта. В виду внесения изменений в действующие нормативные акты технического, экономического и правового характера - в части норм пожарной безопасности зданий и сооружений, а также санитарно-эпидемиологических требований, сроки проектирования по данному объекту были увеличены.</t>
  </si>
  <si>
    <t>Спорт высших достижений</t>
  </si>
  <si>
    <t>Увеличение расходов в 2023 году в связи с изменением с 01.01.2023 года системы оплаты труда работников органов местного самоуправления городского округа. В конце 2022 года в штатное расписание администрации г.Урай введена должность заместителя главы города, курирующего направления гражданской защиты населения и общественной безопасности, гражданской обороны, обеспечения территориальной обороны, информационных технологий и связи.</t>
  </si>
  <si>
    <t>Увеличение ассигнований в связи с изменением с 01.01.2023 года системы оплаты труда работников органов местного самоуправления городского округа.</t>
  </si>
  <si>
    <t>В 2023 году увеличен размер выплачиваемой пенсии (приведен в соответствие с величиной прожиточного минимума в ХМАО-Югре для пенсионеров).</t>
  </si>
  <si>
    <t>Увеличение ассигнований в связи с изменением с 01.01.2023 года системы оплаты труда работников органов местного самоуправления городского округа (ЗАГС).</t>
  </si>
  <si>
    <t xml:space="preserve">Расходы на обеспечение деятельности МКУ «Единая дежурно-диспетчерская служба города Урай» осуществлялись по подразделу 0310, изначально данные расходы планировались по подразделу 0309. Увеличение ассигнований в связи с индексацией с 01.10.2023 на 5,5 % ФОТ муниципальных учреждений, не подпадающих под действие Указов Президента РФ 2012 года, увеличением МРОТ с 01.01.2023 года. </t>
  </si>
  <si>
    <t xml:space="preserve">Уменьшение ассигнований в связи со снижением производственных показателей у сельскохозяйственных товаропроизводителей (молоко, молочная продукция). </t>
  </si>
  <si>
    <t>Выделены ассигнования в рамках Соглашения о сотрудничестве между Правительством ХМАО–Югры и ПАО Нефтяная компания "ЛУКОЙЛ" на выполнение капитального и текущего ремонта дорог местного значения (п. Солнечный, г.Урай-НПЗ). Доведена субсидия ОБ на строительство (реконструкцию), капитальный ремонт и ремонт автомобильных дорог общего пользования местного значения (выполнение работ по ремонту дорог ул. Ивана Шестакова).</t>
  </si>
  <si>
    <t>Оплата по факту выполненных работ. Наличие заключенных договоров (контрактов) со сроком оплаты в 2024 году.</t>
  </si>
  <si>
    <t>Наличие заключенного договора (контракта) со сроком оплаты в 2024 году.</t>
  </si>
  <si>
    <t xml:space="preserve">Расходы на обеспечение деятельности учреждения, расходы субсидии ОБ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осуществляются по подразделу 1103 в связи с  переходом с 17.07.2023 года учреждения, реализующего программы спортивной подготовки (МАУ "Спортивная школа "Старт"), в учреждение доп.образования в сфере спорта, реализующее дополнительные образовательные программы спортивной подготовки (МАУ ДО "Спортивная школа "Старт"), ранее расходы осуществлялись по подразделу 1101. Увеличение ассигнований в связи с увеличением в течение года целевых показателей средней заработной платы отдельных категорий работников в соответствии с указами Президента РФ от 2012 года, увеличением МРОТ с 01.01.2023 года. </t>
  </si>
  <si>
    <t>Увеличение ассигнований в связи с увеличением в течение года целевых показателей средней заработной платы отдельных категорий работников в соответствии с указами Президента РФ от 2012 года, увеличением МРОТ с 01.01.2023 года (МКУ "УМТО", МКУ "УЖКХ"). Произведены расходы на содержание двух автобусов для перевозки детей в общеобразовательные организации.</t>
  </si>
  <si>
    <t xml:space="preserve">Предоставление субсидии (ФБ, ОБ) на обеспечение мероприятий по модернизации систем коммунальной инфраструктуры за счет средств бюджета Ханты-Мансийского автономного округа - Югры (Капитальный ремонт напорного канализационного коллектора от КНС-4 мкр."Лесной" до канализационного колодца №2А-149 в районе жилого дома №43 мкр.2А). </t>
  </si>
  <si>
    <t xml:space="preserve"> В рамках Соглашения о сотрудничестве между Правительством Ханты-Мансийского автономного округа–Югры и ПАО Нефтяная компания "ЛУКОЙЛ" предусмотрены бюджетные ассигнования на благоустройство общественных и дворовых территорий, создание скейт-парка. Выделены ассигнования на выполнение проектно-изыскательских работ на объекте "Обустройство кладбища №2 в г.Урай".</t>
  </si>
  <si>
    <t>Не освоены средства на выполнение проектно-изыскательских работ на объекте «Обустройство кладбища №2 в г.Урай», необходимо провести переутверждение проекта планировки и разделение земельных участков, в 2024 году работы продолжатся. Наличие заключенных договоров (контрактов) со сроком исполнения в 2024 году.</t>
  </si>
  <si>
    <t>Перераспределение бюджетных  ассигнований по разделам и подразделам внутри муниципальной программы по результатам проведенного отбора (конкурса) на предоставление субсидий СОНКО.</t>
  </si>
  <si>
    <t>Уменьшение ассигнований на осуществление полномочий по обеспечению жильем отдельных категорий граждан, установленных ФЗ от 12.01.1995 года №5-ФЗ "О ветеранах", установленных ФЗ от 24.11.1995 года №181-ФЗ "О социальной защите инвалидов в РФ" (отсутствие потребности в предоставлении жилья). Уменьшение ассигнований по выплатам за возмещение за жилые помещения (доля местного бюджета, единая субсидия, под фактическую потребность).</t>
  </si>
  <si>
    <t>Выделение средств из резервного фонда администрации города Урай.</t>
  </si>
  <si>
    <t>Уменьшение ассигнований (экономия) в части проведения выплат по сокращению работников не перешедших из РЦСО в ЦМИГИ.</t>
  </si>
  <si>
    <t>Уменьшение ассигнований в связи с экономией средств в части организации летнего отдыха</t>
  </si>
  <si>
    <t>Бюджетные ассигнования освоены не в полном объеме в связи с больничными листами.</t>
  </si>
  <si>
    <t>Бюджетные ассигнования освоены не в полном объеме в связи с наличием вакатных ставок и больничными листами сотрудников.</t>
  </si>
  <si>
    <t>Увеличение расходов в 2023 году в связи с выполнением работ по устройству спортивной площадки в мкр.1 в районе жилого дома №5. Перераспределение бюджетных  ассигнований по разделам и подразделам внутри муниципальной программы по результатам проведенного отбора (конкурса) на предоставление субсидий СОНКО.</t>
  </si>
  <si>
    <t>Сведения о фактически произведенных расходах бюджета городского округа Урай по разделам и подразделам  классификации расходов бюджета за 2023 год в сравнении с первоначально утвержденным решением о бюджете и с уточненными значениями с учетом внесенных изменений</t>
  </si>
  <si>
    <t>Уточненный план на 2023 год</t>
  </si>
  <si>
    <r>
      <t>% исполнения к</t>
    </r>
    <r>
      <rPr>
        <b/>
        <u/>
        <sz val="11"/>
        <rFont val="Times New Roman"/>
        <family val="1"/>
        <charset val="204"/>
      </rPr>
      <t xml:space="preserve"> первоначально утвержденному</t>
    </r>
    <r>
      <rPr>
        <b/>
        <sz val="11"/>
        <rFont val="Times New Roman"/>
        <family val="1"/>
        <charset val="204"/>
      </rPr>
      <t xml:space="preserve"> плану 2023 года</t>
    </r>
  </si>
  <si>
    <r>
      <t>% исполнения к</t>
    </r>
    <r>
      <rPr>
        <b/>
        <u/>
        <sz val="11"/>
        <rFont val="Times New Roman"/>
        <family val="1"/>
        <charset val="204"/>
      </rPr>
      <t xml:space="preserve"> уточненному</t>
    </r>
    <r>
      <rPr>
        <b/>
        <sz val="11"/>
        <rFont val="Times New Roman"/>
        <family val="1"/>
        <charset val="204"/>
      </rPr>
      <t xml:space="preserve"> плану 2023 года</t>
    </r>
  </si>
  <si>
    <t>Уменьшение бюджетных ассигнований по содействию трудоустройству граждан не занятых трудовой деятельностью и безработных граждан, испытывающих трудности в поиске работы.(ввиду наличия большого кол-ва больничных листов)</t>
  </si>
  <si>
    <t>Выделено дополнительно на организацию работы сезонного (дачного) маршрута №7 "Новинка-Рябинушка" и круглогодичного маршрута №17 "Звезды Югры-Солнечный -Звезды Югры (обращение граждан)</t>
  </si>
  <si>
    <t>Наличие заключенных договоров (контрактов) со сроком оплаты в 2024 году.</t>
  </si>
  <si>
    <t xml:space="preserve">Предоставление субсидии (ОБ) под фактическую потребность в рамках реализации муниципальным образованием полномочий в области строительства и жилищных отношений.  </t>
  </si>
  <si>
    <t>Выделение средств из резервного фонда администрации города Урай на осуществление закупки на оказание услуг по вскрытию, дезинфекции и в последующем утилизации цинковых гробов.</t>
  </si>
  <si>
    <t xml:space="preserve">Экономия средств в результате конкурсных процедур по оказанию услуг по  проведению мероприятий дезинсекции и дератизации </t>
  </si>
  <si>
    <t>ррр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</si>
</sst>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;[Red]\-#,##0.0;0.0"/>
    <numFmt numFmtId="165" formatCode="00"/>
    <numFmt numFmtId="166" formatCode="0000"/>
    <numFmt numFmtId="167" formatCode="_-* #,##0.00_р_._-;\-* #,##0.00_р_._-;_-* &quot;-&quot;??_р_._-;_-@_-"/>
    <numFmt numFmtId="168" formatCode="#,##0.0"/>
    <numFmt numFmtId="169" formatCode="#,##0.0_ ;[Red]\-#,##0.0\ "/>
    <numFmt numFmtId="170" formatCode="0.0"/>
    <numFmt numFmtId="171" formatCode="000"/>
    <numFmt numFmtId="172" formatCode="_(* #,##0.0_);_(* \(#,##0.0\);_(* &quot;-&quot;??_);_(@_)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1A1A1A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7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protection hidden="1"/>
    </xf>
    <xf numFmtId="170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Border="1"/>
    <xf numFmtId="172" fontId="7" fillId="0" borderId="3" xfId="4" applyNumberFormat="1" applyFont="1" applyBorder="1" applyAlignment="1">
      <alignment wrapText="1" readingOrder="1"/>
    </xf>
    <xf numFmtId="172" fontId="8" fillId="0" borderId="3" xfId="4" applyNumberFormat="1" applyFont="1" applyBorder="1" applyAlignment="1">
      <alignment wrapText="1" readingOrder="1"/>
    </xf>
    <xf numFmtId="172" fontId="7" fillId="0" borderId="3" xfId="4" applyNumberFormat="1" applyFont="1" applyBorder="1" applyAlignment="1">
      <alignment wrapText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8" fontId="7" fillId="0" borderId="3" xfId="0" applyNumberFormat="1" applyFont="1" applyBorder="1" applyAlignment="1">
      <alignment horizontal="right" wrapText="1" readingOrder="1"/>
    </xf>
    <xf numFmtId="168" fontId="8" fillId="0" borderId="3" xfId="0" applyNumberFormat="1" applyFont="1" applyBorder="1" applyAlignment="1">
      <alignment horizontal="right" wrapText="1" readingOrder="1"/>
    </xf>
    <xf numFmtId="164" fontId="3" fillId="0" borderId="1" xfId="1" applyNumberFormat="1" applyFont="1" applyFill="1" applyBorder="1" applyAlignment="1" applyProtection="1">
      <protection hidden="1"/>
    </xf>
    <xf numFmtId="170" fontId="3" fillId="0" borderId="1" xfId="1" applyNumberFormat="1" applyFont="1" applyFill="1" applyBorder="1" applyAlignment="1" applyProtection="1">
      <alignment horizontal="right"/>
      <protection hidden="1"/>
    </xf>
    <xf numFmtId="172" fontId="3" fillId="0" borderId="0" xfId="1" applyNumberFormat="1" applyFont="1"/>
    <xf numFmtId="0" fontId="9" fillId="0" borderId="1" xfId="1" applyNumberFormat="1" applyFont="1" applyFill="1" applyBorder="1" applyAlignment="1" applyProtection="1">
      <protection hidden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0" borderId="0" xfId="1" applyFont="1"/>
    <xf numFmtId="43" fontId="3" fillId="0" borderId="1" xfId="4" applyFont="1" applyFill="1" applyBorder="1" applyAlignment="1" applyProtection="1">
      <protection hidden="1"/>
    </xf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3" fillId="0" borderId="1" xfId="0" applyNumberFormat="1" applyFont="1" applyFill="1" applyBorder="1" applyAlignment="1" applyProtection="1">
      <alignment wrapText="1"/>
      <protection locked="0"/>
    </xf>
    <xf numFmtId="171" fontId="12" fillId="0" borderId="1" xfId="1" applyNumberFormat="1" applyFont="1" applyFill="1" applyBorder="1" applyAlignment="1" applyProtection="1">
      <alignment wrapText="1"/>
      <protection hidden="1"/>
    </xf>
    <xf numFmtId="169" fontId="3" fillId="0" borderId="1" xfId="1" applyNumberFormat="1" applyFont="1" applyBorder="1" applyAlignment="1">
      <alignment wrapText="1"/>
    </xf>
    <xf numFmtId="172" fontId="3" fillId="0" borderId="1" xfId="0" applyNumberFormat="1" applyFont="1" applyFill="1" applyBorder="1" applyAlignment="1" applyProtection="1">
      <alignment wrapText="1"/>
      <protection locked="0"/>
    </xf>
    <xf numFmtId="0" fontId="12" fillId="3" borderId="2" xfId="0" applyFont="1" applyFill="1" applyBorder="1" applyAlignment="1">
      <alignment horizontal="left" wrapText="1"/>
    </xf>
    <xf numFmtId="169" fontId="3" fillId="0" borderId="1" xfId="1" applyNumberFormat="1" applyFont="1" applyBorder="1"/>
    <xf numFmtId="168" fontId="12" fillId="0" borderId="1" xfId="3" applyNumberFormat="1" applyFont="1" applyFill="1" applyBorder="1" applyAlignment="1" applyProtection="1">
      <alignment wrapText="1"/>
      <protection locked="0"/>
    </xf>
    <xf numFmtId="0" fontId="9" fillId="0" borderId="0" xfId="1" applyNumberFormat="1" applyFont="1" applyFill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wrapText="1"/>
      <protection hidden="1"/>
    </xf>
    <xf numFmtId="166" fontId="11" fillId="0" borderId="1" xfId="1" applyNumberFormat="1" applyFont="1" applyFill="1" applyBorder="1" applyAlignment="1" applyProtection="1">
      <alignment wrapText="1"/>
      <protection hidden="1"/>
    </xf>
    <xf numFmtId="0" fontId="11" fillId="0" borderId="0" xfId="1" applyFont="1" applyProtection="1">
      <protection hidden="1"/>
    </xf>
    <xf numFmtId="0" fontId="11" fillId="0" borderId="0" xfId="1" applyFont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1" xfId="1" applyNumberFormat="1" applyFont="1" applyFill="1" applyBorder="1" applyAlignment="1">
      <alignment wrapText="1"/>
    </xf>
    <xf numFmtId="169" fontId="3" fillId="0" borderId="1" xfId="1" applyNumberFormat="1" applyFont="1" applyFill="1" applyBorder="1" applyAlignment="1">
      <alignment wrapText="1"/>
    </xf>
    <xf numFmtId="0" fontId="12" fillId="2" borderId="1" xfId="4" applyNumberFormat="1" applyFont="1" applyFill="1" applyBorder="1" applyAlignment="1">
      <alignment horizontal="left" wrapText="1"/>
    </xf>
    <xf numFmtId="169" fontId="3" fillId="0" borderId="1" xfId="1" applyNumberFormat="1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72" fontId="11" fillId="0" borderId="1" xfId="0" applyNumberFormat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>
      <alignment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2 2" xfId="3"/>
    <cellStyle name="Финансовый" xfId="4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5" sqref="E5:E10"/>
    </sheetView>
  </sheetViews>
  <sheetFormatPr defaultColWidth="9.140625" defaultRowHeight="15"/>
  <cols>
    <col min="1" max="1" width="49" style="47" customWidth="1"/>
    <col min="2" max="3" width="7.28515625" style="6" customWidth="1"/>
    <col min="4" max="4" width="16.140625" style="6" customWidth="1"/>
    <col min="5" max="6" width="16.140625" style="2" customWidth="1"/>
    <col min="7" max="7" width="13.28515625" style="2" customWidth="1"/>
    <col min="8" max="8" width="15.140625" style="2" customWidth="1"/>
    <col min="9" max="9" width="48.42578125" style="2" customWidth="1"/>
    <col min="10" max="10" width="47.28515625" style="2" customWidth="1"/>
    <col min="11" max="11" width="11" style="2" customWidth="1"/>
    <col min="12" max="245" width="9.140625" style="2" customWidth="1"/>
    <col min="246" max="16384" width="9.140625" style="2"/>
  </cols>
  <sheetData>
    <row r="1" spans="1:11" ht="30.75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17.45" customHeight="1">
      <c r="A2" s="41"/>
      <c r="B2" s="3"/>
      <c r="C2" s="3"/>
      <c r="D2" s="3"/>
      <c r="E2" s="4"/>
      <c r="F2" s="5"/>
      <c r="G2" s="5"/>
      <c r="H2" s="5"/>
      <c r="J2" s="9" t="s">
        <v>51</v>
      </c>
    </row>
    <row r="3" spans="1:11" ht="120.75" customHeight="1">
      <c r="A3" s="42" t="s">
        <v>52</v>
      </c>
      <c r="B3" s="42" t="s">
        <v>49</v>
      </c>
      <c r="C3" s="42" t="s">
        <v>48</v>
      </c>
      <c r="D3" s="25" t="s">
        <v>63</v>
      </c>
      <c r="E3" s="25" t="s">
        <v>94</v>
      </c>
      <c r="F3" s="25" t="s">
        <v>64</v>
      </c>
      <c r="G3" s="25" t="s">
        <v>95</v>
      </c>
      <c r="H3" s="25" t="s">
        <v>96</v>
      </c>
      <c r="I3" s="56" t="s">
        <v>61</v>
      </c>
      <c r="J3" s="56" t="s">
        <v>62</v>
      </c>
    </row>
    <row r="4" spans="1:11" s="29" customFormat="1" ht="13.5" customHeight="1">
      <c r="A4" s="43">
        <v>1</v>
      </c>
      <c r="B4" s="26">
        <v>2</v>
      </c>
      <c r="C4" s="26">
        <v>3</v>
      </c>
      <c r="D4" s="26">
        <v>4</v>
      </c>
      <c r="E4" s="27">
        <v>5</v>
      </c>
      <c r="F4" s="27">
        <v>6</v>
      </c>
      <c r="G4" s="28" t="s">
        <v>54</v>
      </c>
      <c r="H4" s="28" t="s">
        <v>55</v>
      </c>
      <c r="I4" s="48">
        <v>9</v>
      </c>
      <c r="J4" s="48">
        <v>10</v>
      </c>
    </row>
    <row r="5" spans="1:11" ht="18" customHeight="1">
      <c r="A5" s="44" t="s">
        <v>47</v>
      </c>
      <c r="B5" s="17">
        <v>1</v>
      </c>
      <c r="C5" s="17"/>
      <c r="D5" s="19">
        <f>SUM(D6:D12)</f>
        <v>316627.60000000003</v>
      </c>
      <c r="E5" s="14">
        <f>SUM(E6:E12)</f>
        <v>337189.89999999997</v>
      </c>
      <c r="F5" s="11">
        <f>SUM(F6:F12)</f>
        <v>322588.89999999997</v>
      </c>
      <c r="G5" s="11">
        <f>F5/D5*100</f>
        <v>101.88274806112921</v>
      </c>
      <c r="H5" s="12">
        <f>F5/E5*100</f>
        <v>95.669799125062767</v>
      </c>
      <c r="I5" s="49"/>
      <c r="J5" s="49"/>
    </row>
    <row r="6" spans="1:11" ht="114.75">
      <c r="A6" s="45" t="s">
        <v>46</v>
      </c>
      <c r="B6" s="18">
        <v>1</v>
      </c>
      <c r="C6" s="18">
        <v>2</v>
      </c>
      <c r="D6" s="20">
        <v>25200.2</v>
      </c>
      <c r="E6" s="15">
        <v>37341.699999999997</v>
      </c>
      <c r="F6" s="21">
        <v>34822.800000000003</v>
      </c>
      <c r="G6" s="21">
        <f t="shared" ref="G6:G57" si="0">F6/D6*100</f>
        <v>138.18461758240014</v>
      </c>
      <c r="H6" s="22">
        <f t="shared" ref="H6:H57" si="1">F6/E6*100</f>
        <v>93.254458152681877</v>
      </c>
      <c r="I6" s="57" t="s">
        <v>71</v>
      </c>
      <c r="J6" s="37" t="s">
        <v>90</v>
      </c>
      <c r="K6" s="23"/>
    </row>
    <row r="7" spans="1:11" ht="60">
      <c r="A7" s="45" t="s">
        <v>45</v>
      </c>
      <c r="B7" s="18">
        <v>1</v>
      </c>
      <c r="C7" s="18">
        <v>3</v>
      </c>
      <c r="D7" s="20">
        <v>13676.5</v>
      </c>
      <c r="E7" s="15">
        <v>13933.5</v>
      </c>
      <c r="F7" s="21">
        <v>13339.9</v>
      </c>
      <c r="G7" s="21">
        <f t="shared" si="0"/>
        <v>97.538844002486016</v>
      </c>
      <c r="H7" s="22">
        <f t="shared" si="1"/>
        <v>95.739763878422508</v>
      </c>
      <c r="I7" s="31"/>
      <c r="J7" s="37"/>
      <c r="K7" s="23"/>
    </row>
    <row r="8" spans="1:11" ht="60">
      <c r="A8" s="45" t="s">
        <v>44</v>
      </c>
      <c r="B8" s="18">
        <v>1</v>
      </c>
      <c r="C8" s="18">
        <v>4</v>
      </c>
      <c r="D8" s="20">
        <v>204076.79999999999</v>
      </c>
      <c r="E8" s="15">
        <v>221452.9</v>
      </c>
      <c r="F8" s="21">
        <v>217060.3</v>
      </c>
      <c r="G8" s="21">
        <f t="shared" si="0"/>
        <v>106.36206565371469</v>
      </c>
      <c r="H8" s="22">
        <f t="shared" si="1"/>
        <v>98.016463094409687</v>
      </c>
      <c r="I8" s="32" t="s">
        <v>72</v>
      </c>
      <c r="J8" s="37"/>
      <c r="K8" s="23"/>
    </row>
    <row r="9" spans="1:11" ht="15" customHeight="1">
      <c r="A9" s="45" t="s">
        <v>43</v>
      </c>
      <c r="B9" s="18">
        <v>1</v>
      </c>
      <c r="C9" s="18">
        <v>5</v>
      </c>
      <c r="D9" s="20">
        <v>1.8</v>
      </c>
      <c r="E9" s="15">
        <v>1.8</v>
      </c>
      <c r="F9" s="21">
        <v>1.8</v>
      </c>
      <c r="G9" s="21">
        <f t="shared" si="0"/>
        <v>100</v>
      </c>
      <c r="H9" s="22">
        <f t="shared" si="1"/>
        <v>100</v>
      </c>
      <c r="I9" s="49"/>
      <c r="J9" s="39"/>
      <c r="K9" s="23"/>
    </row>
    <row r="10" spans="1:11" ht="46.5" customHeight="1">
      <c r="A10" s="45" t="s">
        <v>42</v>
      </c>
      <c r="B10" s="18">
        <v>1</v>
      </c>
      <c r="C10" s="18">
        <v>6</v>
      </c>
      <c r="D10" s="20">
        <v>41623.5</v>
      </c>
      <c r="E10" s="15">
        <v>43603.5</v>
      </c>
      <c r="F10" s="21">
        <v>42101.5</v>
      </c>
      <c r="G10" s="21">
        <f t="shared" si="0"/>
        <v>101.14838973176209</v>
      </c>
      <c r="H10" s="22">
        <f t="shared" si="1"/>
        <v>96.555322393844534</v>
      </c>
      <c r="I10" s="34"/>
      <c r="J10" s="37"/>
      <c r="K10" s="23"/>
    </row>
    <row r="11" spans="1:11" ht="29.25" customHeight="1">
      <c r="A11" s="45" t="s">
        <v>41</v>
      </c>
      <c r="B11" s="18">
        <v>1</v>
      </c>
      <c r="C11" s="18">
        <v>11</v>
      </c>
      <c r="D11" s="20">
        <v>7357.4</v>
      </c>
      <c r="E11" s="15">
        <v>5328.9</v>
      </c>
      <c r="F11" s="30">
        <v>0</v>
      </c>
      <c r="G11" s="21">
        <f t="shared" si="0"/>
        <v>0</v>
      </c>
      <c r="H11" s="22">
        <f t="shared" si="1"/>
        <v>0</v>
      </c>
      <c r="I11" s="40" t="s">
        <v>58</v>
      </c>
      <c r="J11" s="39"/>
      <c r="K11" s="23"/>
    </row>
    <row r="12" spans="1:11" ht="56.25" customHeight="1">
      <c r="A12" s="45" t="s">
        <v>40</v>
      </c>
      <c r="B12" s="18">
        <v>1</v>
      </c>
      <c r="C12" s="18">
        <v>13</v>
      </c>
      <c r="D12" s="20">
        <v>24691.4</v>
      </c>
      <c r="E12" s="15">
        <v>15527.6</v>
      </c>
      <c r="F12" s="21">
        <v>15262.6</v>
      </c>
      <c r="G12" s="21">
        <f t="shared" si="0"/>
        <v>61.813424917177642</v>
      </c>
      <c r="H12" s="22">
        <f t="shared" si="1"/>
        <v>98.293361498235399</v>
      </c>
      <c r="I12" s="31" t="s">
        <v>85</v>
      </c>
      <c r="J12" s="51"/>
      <c r="K12" s="23"/>
    </row>
    <row r="13" spans="1:11" ht="29.25" customHeight="1">
      <c r="A13" s="44" t="s">
        <v>39</v>
      </c>
      <c r="B13" s="17">
        <v>3</v>
      </c>
      <c r="C13" s="17"/>
      <c r="D13" s="19">
        <f>D14+D15+D17+D16</f>
        <v>39392.6</v>
      </c>
      <c r="E13" s="19">
        <f t="shared" ref="E13" si="2">E14+E15+E17+E16</f>
        <v>43919.5</v>
      </c>
      <c r="F13" s="19">
        <f>F14+F15+F17+F16+0.1</f>
        <v>43569</v>
      </c>
      <c r="G13" s="11">
        <f t="shared" si="0"/>
        <v>110.60199123693283</v>
      </c>
      <c r="H13" s="12">
        <f t="shared" si="1"/>
        <v>99.201949020366811</v>
      </c>
      <c r="I13" s="49"/>
      <c r="J13" s="49"/>
      <c r="K13" s="23"/>
    </row>
    <row r="14" spans="1:11" ht="51.75">
      <c r="A14" s="45" t="s">
        <v>38</v>
      </c>
      <c r="B14" s="18">
        <v>3</v>
      </c>
      <c r="C14" s="18">
        <v>4</v>
      </c>
      <c r="D14" s="20">
        <v>6942.3</v>
      </c>
      <c r="E14" s="15">
        <v>8399.9</v>
      </c>
      <c r="F14" s="21">
        <v>8399.9</v>
      </c>
      <c r="G14" s="21">
        <f t="shared" si="0"/>
        <v>120.99592354118951</v>
      </c>
      <c r="H14" s="22">
        <f t="shared" si="1"/>
        <v>100</v>
      </c>
      <c r="I14" s="32" t="s">
        <v>74</v>
      </c>
      <c r="J14" s="39"/>
      <c r="K14" s="23"/>
    </row>
    <row r="15" spans="1:11" ht="102">
      <c r="A15" s="45" t="s">
        <v>37</v>
      </c>
      <c r="B15" s="18">
        <v>3</v>
      </c>
      <c r="C15" s="18">
        <v>9</v>
      </c>
      <c r="D15" s="20">
        <v>26879.3</v>
      </c>
      <c r="E15" s="15">
        <v>206.6</v>
      </c>
      <c r="F15" s="21">
        <v>206.6</v>
      </c>
      <c r="G15" s="21">
        <f t="shared" si="0"/>
        <v>0.76862120665344713</v>
      </c>
      <c r="H15" s="22">
        <f t="shared" si="1"/>
        <v>100</v>
      </c>
      <c r="I15" s="60" t="s">
        <v>75</v>
      </c>
      <c r="J15" s="34"/>
      <c r="K15" s="23"/>
    </row>
    <row r="16" spans="1:11" ht="102">
      <c r="A16" s="45" t="s">
        <v>65</v>
      </c>
      <c r="B16" s="18">
        <v>3</v>
      </c>
      <c r="C16" s="18">
        <v>10</v>
      </c>
      <c r="D16" s="20">
        <v>0</v>
      </c>
      <c r="E16" s="15">
        <v>29364.5</v>
      </c>
      <c r="F16" s="21">
        <v>29186.9</v>
      </c>
      <c r="G16" s="21">
        <v>0</v>
      </c>
      <c r="H16" s="22">
        <f t="shared" si="1"/>
        <v>99.395188067224041</v>
      </c>
      <c r="I16" s="60" t="s">
        <v>75</v>
      </c>
      <c r="J16" s="34"/>
      <c r="K16" s="23"/>
    </row>
    <row r="17" spans="1:11" ht="31.5" customHeight="1">
      <c r="A17" s="45" t="s">
        <v>36</v>
      </c>
      <c r="B17" s="18">
        <v>3</v>
      </c>
      <c r="C17" s="18">
        <v>14</v>
      </c>
      <c r="D17" s="20">
        <v>5571</v>
      </c>
      <c r="E17" s="15">
        <v>5948.5</v>
      </c>
      <c r="F17" s="21">
        <v>5775.5</v>
      </c>
      <c r="G17" s="21">
        <f t="shared" si="0"/>
        <v>103.67079518937355</v>
      </c>
      <c r="H17" s="22">
        <f t="shared" si="1"/>
        <v>97.091703790871648</v>
      </c>
      <c r="I17" s="54"/>
      <c r="J17" s="51"/>
      <c r="K17" s="23"/>
    </row>
    <row r="18" spans="1:11" ht="16.149999999999999" customHeight="1">
      <c r="A18" s="44" t="s">
        <v>35</v>
      </c>
      <c r="B18" s="17">
        <v>4</v>
      </c>
      <c r="C18" s="17"/>
      <c r="D18" s="19">
        <f>D19+D20+D21+D22+D23+D24</f>
        <v>321872.3</v>
      </c>
      <c r="E18" s="14">
        <f>E19+E20+E21+E22+E23+E24</f>
        <v>466836.2</v>
      </c>
      <c r="F18" s="14">
        <f>F19+F20+F21+F22+F23+F24</f>
        <v>448191.70000000007</v>
      </c>
      <c r="G18" s="11">
        <f t="shared" si="0"/>
        <v>139.24519133830407</v>
      </c>
      <c r="H18" s="12">
        <f t="shared" si="1"/>
        <v>96.006200890162347</v>
      </c>
      <c r="I18" s="49"/>
      <c r="J18" s="49"/>
      <c r="K18" s="23"/>
    </row>
    <row r="19" spans="1:11" ht="67.5" customHeight="1">
      <c r="A19" s="45" t="s">
        <v>34</v>
      </c>
      <c r="B19" s="18">
        <v>4</v>
      </c>
      <c r="C19" s="18">
        <v>1</v>
      </c>
      <c r="D19" s="20">
        <v>15858.7</v>
      </c>
      <c r="E19" s="15">
        <v>15317.8</v>
      </c>
      <c r="F19" s="21">
        <v>15053.6</v>
      </c>
      <c r="G19" s="21">
        <f t="shared" si="0"/>
        <v>94.923291316438295</v>
      </c>
      <c r="H19" s="22">
        <f t="shared" si="1"/>
        <v>98.275209233701972</v>
      </c>
      <c r="I19" s="35" t="s">
        <v>97</v>
      </c>
      <c r="J19" s="36"/>
      <c r="K19" s="23"/>
    </row>
    <row r="20" spans="1:11" ht="39">
      <c r="A20" s="45" t="s">
        <v>33</v>
      </c>
      <c r="B20" s="18">
        <v>4</v>
      </c>
      <c r="C20" s="18">
        <v>5</v>
      </c>
      <c r="D20" s="20">
        <v>44690.1</v>
      </c>
      <c r="E20" s="15">
        <v>30880.3</v>
      </c>
      <c r="F20" s="21">
        <v>30880.3</v>
      </c>
      <c r="G20" s="21">
        <f t="shared" si="0"/>
        <v>69.098748939921819</v>
      </c>
      <c r="H20" s="22">
        <f t="shared" si="1"/>
        <v>100</v>
      </c>
      <c r="I20" s="58" t="s">
        <v>76</v>
      </c>
      <c r="J20" s="34" t="s">
        <v>103</v>
      </c>
      <c r="K20" s="23"/>
    </row>
    <row r="21" spans="1:11" ht="55.5" customHeight="1">
      <c r="A21" s="45" t="s">
        <v>32</v>
      </c>
      <c r="B21" s="18">
        <v>4</v>
      </c>
      <c r="C21" s="18">
        <v>8</v>
      </c>
      <c r="D21" s="20">
        <v>17584.5</v>
      </c>
      <c r="E21" s="15">
        <v>20704.400000000001</v>
      </c>
      <c r="F21" s="21">
        <v>19998.7</v>
      </c>
      <c r="G21" s="21">
        <f t="shared" si="0"/>
        <v>113.72913645540106</v>
      </c>
      <c r="H21" s="22">
        <f t="shared" si="1"/>
        <v>96.591545758389515</v>
      </c>
      <c r="I21" s="33" t="s">
        <v>98</v>
      </c>
      <c r="J21" s="34"/>
      <c r="K21" s="23"/>
    </row>
    <row r="22" spans="1:11" ht="117" customHeight="1">
      <c r="A22" s="45" t="s">
        <v>53</v>
      </c>
      <c r="B22" s="18">
        <v>4</v>
      </c>
      <c r="C22" s="18">
        <v>9</v>
      </c>
      <c r="D22" s="20">
        <v>134828.5</v>
      </c>
      <c r="E22" s="15">
        <v>290602.90000000002</v>
      </c>
      <c r="F22" s="21">
        <v>274702.8</v>
      </c>
      <c r="G22" s="21">
        <f t="shared" si="0"/>
        <v>203.74238384317854</v>
      </c>
      <c r="H22" s="22">
        <f t="shared" si="1"/>
        <v>94.528581786348298</v>
      </c>
      <c r="I22" s="32" t="s">
        <v>77</v>
      </c>
      <c r="J22" s="52" t="s">
        <v>78</v>
      </c>
      <c r="K22" s="23"/>
    </row>
    <row r="23" spans="1:11" ht="40.5" customHeight="1">
      <c r="A23" s="45" t="s">
        <v>31</v>
      </c>
      <c r="B23" s="18">
        <v>4</v>
      </c>
      <c r="C23" s="18">
        <v>10</v>
      </c>
      <c r="D23" s="20">
        <v>7291.7</v>
      </c>
      <c r="E23" s="15">
        <v>7997</v>
      </c>
      <c r="F23" s="21">
        <v>6429.7</v>
      </c>
      <c r="G23" s="21">
        <f t="shared" si="0"/>
        <v>88.178339756161122</v>
      </c>
      <c r="H23" s="22">
        <f t="shared" si="1"/>
        <v>80.401400525196948</v>
      </c>
      <c r="I23" s="32" t="s">
        <v>59</v>
      </c>
      <c r="J23" s="59" t="s">
        <v>99</v>
      </c>
      <c r="K23" s="23"/>
    </row>
    <row r="24" spans="1:11">
      <c r="A24" s="45" t="s">
        <v>30</v>
      </c>
      <c r="B24" s="18">
        <v>4</v>
      </c>
      <c r="C24" s="18">
        <v>12</v>
      </c>
      <c r="D24" s="20">
        <v>101618.8</v>
      </c>
      <c r="E24" s="15">
        <v>101333.8</v>
      </c>
      <c r="F24" s="21">
        <v>101126.6</v>
      </c>
      <c r="G24" s="21">
        <f t="shared" si="0"/>
        <v>99.5156408066224</v>
      </c>
      <c r="H24" s="22">
        <f t="shared" si="1"/>
        <v>99.79552725744027</v>
      </c>
      <c r="I24" s="31"/>
      <c r="J24" s="34"/>
      <c r="K24" s="23"/>
    </row>
    <row r="25" spans="1:11" ht="16.899999999999999" customHeight="1">
      <c r="A25" s="44" t="s">
        <v>29</v>
      </c>
      <c r="B25" s="17">
        <v>5</v>
      </c>
      <c r="C25" s="17"/>
      <c r="D25" s="19">
        <f>D26+D27+D28+D29</f>
        <v>379571.4</v>
      </c>
      <c r="E25" s="14">
        <f>SUM(E26:E29)</f>
        <v>1158079.8</v>
      </c>
      <c r="F25" s="11">
        <f>SUM(F26:F29)</f>
        <v>1130650.3999999999</v>
      </c>
      <c r="G25" s="11">
        <f t="shared" si="0"/>
        <v>297.87555121381638</v>
      </c>
      <c r="H25" s="12">
        <f t="shared" si="1"/>
        <v>97.631475827486142</v>
      </c>
      <c r="I25" s="49"/>
      <c r="J25" s="49"/>
      <c r="K25" s="23"/>
    </row>
    <row r="26" spans="1:11" ht="51.75">
      <c r="A26" s="45" t="s">
        <v>28</v>
      </c>
      <c r="B26" s="18">
        <v>5</v>
      </c>
      <c r="C26" s="18">
        <v>1</v>
      </c>
      <c r="D26" s="20">
        <v>72292.100000000006</v>
      </c>
      <c r="E26" s="15">
        <v>758851.4</v>
      </c>
      <c r="F26" s="21">
        <v>751044.6</v>
      </c>
      <c r="G26" s="21">
        <f t="shared" si="0"/>
        <v>1038.9027293438701</v>
      </c>
      <c r="H26" s="22">
        <f t="shared" si="1"/>
        <v>98.971234684419102</v>
      </c>
      <c r="I26" s="32" t="s">
        <v>100</v>
      </c>
      <c r="J26" s="34"/>
      <c r="K26" s="23"/>
    </row>
    <row r="27" spans="1:11" ht="90">
      <c r="A27" s="45" t="s">
        <v>27</v>
      </c>
      <c r="B27" s="18">
        <v>5</v>
      </c>
      <c r="C27" s="18">
        <v>2</v>
      </c>
      <c r="D27" s="20">
        <v>38101.1</v>
      </c>
      <c r="E27" s="15">
        <v>62148.5</v>
      </c>
      <c r="F27" s="21">
        <v>60050.8</v>
      </c>
      <c r="G27" s="21">
        <f t="shared" si="0"/>
        <v>157.60909790006065</v>
      </c>
      <c r="H27" s="22">
        <f t="shared" si="1"/>
        <v>96.624697297601713</v>
      </c>
      <c r="I27" s="50" t="s">
        <v>82</v>
      </c>
      <c r="J27" s="34"/>
      <c r="K27" s="23"/>
    </row>
    <row r="28" spans="1:11" ht="102.75">
      <c r="A28" s="45" t="s">
        <v>26</v>
      </c>
      <c r="B28" s="18">
        <v>5</v>
      </c>
      <c r="C28" s="18">
        <v>3</v>
      </c>
      <c r="D28" s="20">
        <v>148480.5</v>
      </c>
      <c r="E28" s="15">
        <v>207888.9</v>
      </c>
      <c r="F28" s="21">
        <v>191010.3</v>
      </c>
      <c r="G28" s="21">
        <f t="shared" si="0"/>
        <v>128.6433572085223</v>
      </c>
      <c r="H28" s="22">
        <f t="shared" si="1"/>
        <v>91.880951796849175</v>
      </c>
      <c r="I28" s="32" t="s">
        <v>83</v>
      </c>
      <c r="J28" s="34" t="s">
        <v>84</v>
      </c>
      <c r="K28" s="23"/>
    </row>
    <row r="29" spans="1:11" ht="95.25" customHeight="1">
      <c r="A29" s="45" t="s">
        <v>25</v>
      </c>
      <c r="B29" s="18">
        <v>5</v>
      </c>
      <c r="C29" s="18">
        <v>5</v>
      </c>
      <c r="D29" s="20">
        <v>120697.7</v>
      </c>
      <c r="E29" s="15">
        <v>129191</v>
      </c>
      <c r="F29" s="21">
        <v>128544.7</v>
      </c>
      <c r="G29" s="21">
        <f t="shared" si="0"/>
        <v>106.50136663747527</v>
      </c>
      <c r="H29" s="22">
        <f t="shared" si="1"/>
        <v>99.499732953533908</v>
      </c>
      <c r="I29" s="31" t="s">
        <v>81</v>
      </c>
      <c r="J29" s="34"/>
      <c r="K29" s="23"/>
    </row>
    <row r="30" spans="1:11" ht="16.149999999999999" customHeight="1">
      <c r="A30" s="44" t="s">
        <v>24</v>
      </c>
      <c r="B30" s="17">
        <v>6</v>
      </c>
      <c r="C30" s="17"/>
      <c r="D30" s="19">
        <f t="shared" ref="D30" si="3">D31</f>
        <v>2215.9</v>
      </c>
      <c r="E30" s="16">
        <f>E31</f>
        <v>6406</v>
      </c>
      <c r="F30" s="11">
        <f>F31</f>
        <v>4866.3</v>
      </c>
      <c r="G30" s="11">
        <f t="shared" si="0"/>
        <v>219.60828557245361</v>
      </c>
      <c r="H30" s="12">
        <f t="shared" si="1"/>
        <v>75.964720574461438</v>
      </c>
      <c r="I30" s="49"/>
      <c r="J30" s="49"/>
      <c r="K30" s="23"/>
    </row>
    <row r="31" spans="1:11" ht="54.75" customHeight="1">
      <c r="A31" s="45" t="s">
        <v>23</v>
      </c>
      <c r="B31" s="18">
        <v>6</v>
      </c>
      <c r="C31" s="18">
        <v>5</v>
      </c>
      <c r="D31" s="20">
        <v>2215.9</v>
      </c>
      <c r="E31" s="15">
        <v>6406</v>
      </c>
      <c r="F31" s="21">
        <v>4866.3</v>
      </c>
      <c r="G31" s="21">
        <f t="shared" si="0"/>
        <v>219.60828557245361</v>
      </c>
      <c r="H31" s="22">
        <f t="shared" si="1"/>
        <v>75.964720574461438</v>
      </c>
      <c r="I31" s="32" t="s">
        <v>66</v>
      </c>
      <c r="J31" s="34" t="s">
        <v>67</v>
      </c>
      <c r="K31" s="23"/>
    </row>
    <row r="32" spans="1:11" ht="15" customHeight="1">
      <c r="A32" s="44" t="s">
        <v>22</v>
      </c>
      <c r="B32" s="17">
        <v>7</v>
      </c>
      <c r="C32" s="17"/>
      <c r="D32" s="19">
        <f>D33+D34+D35+D36+D37</f>
        <v>2743918.8</v>
      </c>
      <c r="E32" s="14">
        <f>SUM(E33:E37)</f>
        <v>2837056.6</v>
      </c>
      <c r="F32" s="11">
        <f>SUM(F33:F37)</f>
        <v>2485457.0999999996</v>
      </c>
      <c r="G32" s="11">
        <f t="shared" si="0"/>
        <v>90.580563098295769</v>
      </c>
      <c r="H32" s="12">
        <f t="shared" si="1"/>
        <v>87.606891593209639</v>
      </c>
      <c r="I32" s="49"/>
      <c r="J32" s="49"/>
      <c r="K32" s="23"/>
    </row>
    <row r="33" spans="1:11" ht="51.75">
      <c r="A33" s="45" t="s">
        <v>21</v>
      </c>
      <c r="B33" s="18">
        <v>7</v>
      </c>
      <c r="C33" s="18">
        <v>1</v>
      </c>
      <c r="D33" s="20">
        <v>726238.6</v>
      </c>
      <c r="E33" s="15">
        <v>801555.1</v>
      </c>
      <c r="F33" s="21">
        <v>791858.6</v>
      </c>
      <c r="G33" s="21">
        <f t="shared" si="0"/>
        <v>109.03559794260454</v>
      </c>
      <c r="H33" s="22">
        <f t="shared" si="1"/>
        <v>98.790289026917804</v>
      </c>
      <c r="I33" s="33" t="s">
        <v>68</v>
      </c>
      <c r="J33" s="51"/>
      <c r="K33" s="23"/>
    </row>
    <row r="34" spans="1:11" ht="166.5">
      <c r="A34" s="45" t="s">
        <v>20</v>
      </c>
      <c r="B34" s="18">
        <v>7</v>
      </c>
      <c r="C34" s="18">
        <v>2</v>
      </c>
      <c r="D34" s="20">
        <v>1786545.3</v>
      </c>
      <c r="E34" s="15">
        <v>1817254.6</v>
      </c>
      <c r="F34" s="21">
        <v>1478869.5</v>
      </c>
      <c r="G34" s="21">
        <f t="shared" si="0"/>
        <v>82.778169688728298</v>
      </c>
      <c r="H34" s="22">
        <f t="shared" si="1"/>
        <v>81.379323513612235</v>
      </c>
      <c r="I34" s="33" t="s">
        <v>68</v>
      </c>
      <c r="J34" s="34" t="s">
        <v>69</v>
      </c>
      <c r="K34" s="23"/>
    </row>
    <row r="35" spans="1:11">
      <c r="A35" s="45" t="s">
        <v>19</v>
      </c>
      <c r="B35" s="18">
        <v>7</v>
      </c>
      <c r="C35" s="18">
        <v>3</v>
      </c>
      <c r="D35" s="20">
        <v>150112.29999999999</v>
      </c>
      <c r="E35" s="15">
        <v>146046.20000000001</v>
      </c>
      <c r="F35" s="21">
        <v>145514.4</v>
      </c>
      <c r="G35" s="21">
        <f t="shared" si="0"/>
        <v>96.937026479509015</v>
      </c>
      <c r="H35" s="22">
        <f t="shared" si="1"/>
        <v>99.635868649783404</v>
      </c>
      <c r="I35" s="31"/>
      <c r="J35" s="55"/>
      <c r="K35" s="23"/>
    </row>
    <row r="36" spans="1:11" ht="39">
      <c r="A36" s="45" t="s">
        <v>18</v>
      </c>
      <c r="B36" s="18">
        <v>7</v>
      </c>
      <c r="C36" s="18">
        <v>7</v>
      </c>
      <c r="D36" s="20">
        <v>17206.5</v>
      </c>
      <c r="E36" s="15">
        <v>15947.3</v>
      </c>
      <c r="F36" s="21">
        <v>15947.3</v>
      </c>
      <c r="G36" s="21">
        <f t="shared" si="0"/>
        <v>92.681835352918952</v>
      </c>
      <c r="H36" s="22">
        <f t="shared" si="1"/>
        <v>100</v>
      </c>
      <c r="I36" s="31" t="s">
        <v>88</v>
      </c>
      <c r="J36" s="53"/>
      <c r="K36" s="23"/>
    </row>
    <row r="37" spans="1:11" ht="39">
      <c r="A37" s="45" t="s">
        <v>17</v>
      </c>
      <c r="B37" s="18">
        <v>7</v>
      </c>
      <c r="C37" s="18">
        <v>9</v>
      </c>
      <c r="D37" s="20">
        <v>63816.1</v>
      </c>
      <c r="E37" s="15">
        <v>56253.4</v>
      </c>
      <c r="F37" s="21">
        <v>53267.3</v>
      </c>
      <c r="G37" s="21">
        <f t="shared" si="0"/>
        <v>83.470002084113588</v>
      </c>
      <c r="H37" s="22">
        <f t="shared" si="1"/>
        <v>94.691698635104729</v>
      </c>
      <c r="I37" s="31" t="s">
        <v>89</v>
      </c>
      <c r="J37" s="37" t="s">
        <v>91</v>
      </c>
      <c r="K37" s="23"/>
    </row>
    <row r="38" spans="1:11" ht="16.149999999999999" customHeight="1">
      <c r="A38" s="44" t="s">
        <v>16</v>
      </c>
      <c r="B38" s="17">
        <v>8</v>
      </c>
      <c r="C38" s="17"/>
      <c r="D38" s="19">
        <f>D39+D40</f>
        <v>191652.1</v>
      </c>
      <c r="E38" s="14">
        <f t="shared" ref="E38" si="4">SUM(E39:E40)</f>
        <v>197276.3</v>
      </c>
      <c r="F38" s="11">
        <f>F39+F40</f>
        <v>197276.2</v>
      </c>
      <c r="G38" s="11">
        <f t="shared" si="0"/>
        <v>102.93453606821944</v>
      </c>
      <c r="H38" s="12">
        <f t="shared" si="1"/>
        <v>99.999949309673809</v>
      </c>
      <c r="I38" s="49"/>
      <c r="J38" s="49"/>
      <c r="K38" s="23"/>
    </row>
    <row r="39" spans="1:11">
      <c r="A39" s="45" t="s">
        <v>15</v>
      </c>
      <c r="B39" s="18">
        <v>8</v>
      </c>
      <c r="C39" s="18">
        <v>1</v>
      </c>
      <c r="D39" s="20">
        <v>191283.6</v>
      </c>
      <c r="E39" s="15">
        <v>196907.8</v>
      </c>
      <c r="F39" s="21">
        <v>196907.7</v>
      </c>
      <c r="G39" s="21">
        <f t="shared" si="0"/>
        <v>102.94018933144295</v>
      </c>
      <c r="H39" s="22">
        <f t="shared" si="1"/>
        <v>99.999949214810187</v>
      </c>
      <c r="I39" s="33"/>
      <c r="J39" s="52"/>
      <c r="K39" s="23"/>
    </row>
    <row r="40" spans="1:11" ht="30">
      <c r="A40" s="45" t="s">
        <v>14</v>
      </c>
      <c r="B40" s="18">
        <v>8</v>
      </c>
      <c r="C40" s="18">
        <v>4</v>
      </c>
      <c r="D40" s="20">
        <v>368.5</v>
      </c>
      <c r="E40" s="15">
        <v>368.5</v>
      </c>
      <c r="F40" s="21">
        <v>368.5</v>
      </c>
      <c r="G40" s="21">
        <f t="shared" si="0"/>
        <v>100</v>
      </c>
      <c r="H40" s="22">
        <f t="shared" si="1"/>
        <v>100</v>
      </c>
      <c r="I40" s="31"/>
      <c r="J40" s="51"/>
      <c r="K40" s="23"/>
    </row>
    <row r="41" spans="1:11" ht="15" customHeight="1">
      <c r="A41" s="44" t="s">
        <v>13</v>
      </c>
      <c r="B41" s="17">
        <v>9</v>
      </c>
      <c r="C41" s="17"/>
      <c r="D41" s="19">
        <f>D43+D42</f>
        <v>828.5</v>
      </c>
      <c r="E41" s="19">
        <f t="shared" ref="E41:F41" si="5">E43+E42</f>
        <v>1048</v>
      </c>
      <c r="F41" s="19">
        <f t="shared" si="5"/>
        <v>847.9</v>
      </c>
      <c r="G41" s="11">
        <f t="shared" si="0"/>
        <v>102.34158117079058</v>
      </c>
      <c r="H41" s="12">
        <f t="shared" si="1"/>
        <v>80.906488549618317</v>
      </c>
      <c r="I41" s="49"/>
      <c r="J41" s="49"/>
      <c r="K41" s="23"/>
    </row>
    <row r="42" spans="1:11" ht="56.25" customHeight="1">
      <c r="A42" s="45" t="s">
        <v>56</v>
      </c>
      <c r="B42" s="18">
        <v>9</v>
      </c>
      <c r="C42" s="18">
        <v>7</v>
      </c>
      <c r="D42" s="20">
        <v>0</v>
      </c>
      <c r="E42" s="15">
        <v>250</v>
      </c>
      <c r="F42" s="21">
        <v>50</v>
      </c>
      <c r="G42" s="21">
        <v>0</v>
      </c>
      <c r="H42" s="22">
        <f t="shared" ref="H42" si="6">F42/E42*100</f>
        <v>20</v>
      </c>
      <c r="I42" s="31" t="s">
        <v>101</v>
      </c>
      <c r="J42" s="51" t="s">
        <v>60</v>
      </c>
      <c r="K42" s="23"/>
    </row>
    <row r="43" spans="1:11" ht="39">
      <c r="A43" s="45" t="s">
        <v>12</v>
      </c>
      <c r="B43" s="18">
        <v>9</v>
      </c>
      <c r="C43" s="18">
        <v>9</v>
      </c>
      <c r="D43" s="20">
        <v>828.5</v>
      </c>
      <c r="E43" s="15">
        <v>798</v>
      </c>
      <c r="F43" s="21">
        <v>797.9</v>
      </c>
      <c r="G43" s="21">
        <f t="shared" si="0"/>
        <v>96.306578153289067</v>
      </c>
      <c r="H43" s="22">
        <f t="shared" si="1"/>
        <v>99.987468671679196</v>
      </c>
      <c r="I43" s="38" t="s">
        <v>102</v>
      </c>
      <c r="J43" s="51" t="s">
        <v>60</v>
      </c>
      <c r="K43" s="23"/>
    </row>
    <row r="44" spans="1:11" ht="15" customHeight="1">
      <c r="A44" s="44" t="s">
        <v>11</v>
      </c>
      <c r="B44" s="17">
        <v>10</v>
      </c>
      <c r="C44" s="17"/>
      <c r="D44" s="19">
        <f>D45+D46+D47+D48</f>
        <v>72993.899999999994</v>
      </c>
      <c r="E44" s="14">
        <f>SUM(E45:E48)</f>
        <v>68148.800000000003</v>
      </c>
      <c r="F44" s="11">
        <f>SUM(F45:F48)</f>
        <v>67818.7</v>
      </c>
      <c r="G44" s="11">
        <f t="shared" si="0"/>
        <v>92.910092487180435</v>
      </c>
      <c r="H44" s="12">
        <f t="shared" si="1"/>
        <v>99.5156187636466</v>
      </c>
      <c r="I44" s="49"/>
      <c r="J44" s="49"/>
      <c r="K44" s="23"/>
    </row>
    <row r="45" spans="1:11" ht="41.25" customHeight="1">
      <c r="A45" s="45" t="s">
        <v>10</v>
      </c>
      <c r="B45" s="18">
        <v>10</v>
      </c>
      <c r="C45" s="18">
        <v>1</v>
      </c>
      <c r="D45" s="20">
        <v>5536.1</v>
      </c>
      <c r="E45" s="15">
        <v>11600.4</v>
      </c>
      <c r="F45" s="21">
        <v>11600.4</v>
      </c>
      <c r="G45" s="21">
        <f t="shared" si="0"/>
        <v>209.54101262621697</v>
      </c>
      <c r="H45" s="22">
        <f t="shared" si="1"/>
        <v>100</v>
      </c>
      <c r="I45" s="57" t="s">
        <v>73</v>
      </c>
      <c r="J45" s="39"/>
      <c r="K45" s="23"/>
    </row>
    <row r="46" spans="1:11" ht="115.5">
      <c r="A46" s="45" t="s">
        <v>9</v>
      </c>
      <c r="B46" s="18">
        <v>10</v>
      </c>
      <c r="C46" s="18">
        <v>3</v>
      </c>
      <c r="D46" s="20">
        <v>11437.7</v>
      </c>
      <c r="E46" s="21">
        <v>0</v>
      </c>
      <c r="F46" s="21">
        <v>0</v>
      </c>
      <c r="G46" s="21">
        <f t="shared" si="0"/>
        <v>0</v>
      </c>
      <c r="H46" s="22">
        <v>0</v>
      </c>
      <c r="I46" s="31" t="s">
        <v>86</v>
      </c>
      <c r="J46" s="34"/>
      <c r="K46" s="23"/>
    </row>
    <row r="47" spans="1:11">
      <c r="A47" s="45" t="s">
        <v>8</v>
      </c>
      <c r="B47" s="18">
        <v>10</v>
      </c>
      <c r="C47" s="18">
        <v>4</v>
      </c>
      <c r="D47" s="20">
        <v>56020.1</v>
      </c>
      <c r="E47" s="15">
        <v>55442.9</v>
      </c>
      <c r="F47" s="21">
        <v>55366.400000000001</v>
      </c>
      <c r="G47" s="21">
        <f t="shared" si="0"/>
        <v>98.833097406109587</v>
      </c>
      <c r="H47" s="22">
        <f t="shared" si="1"/>
        <v>99.86202020457084</v>
      </c>
      <c r="I47" s="31"/>
      <c r="J47" s="51"/>
      <c r="K47" s="23"/>
    </row>
    <row r="48" spans="1:11" ht="29.25" customHeight="1">
      <c r="A48" s="45" t="s">
        <v>7</v>
      </c>
      <c r="B48" s="18">
        <v>10</v>
      </c>
      <c r="C48" s="18">
        <v>6</v>
      </c>
      <c r="D48" s="20">
        <v>0</v>
      </c>
      <c r="E48" s="15">
        <v>1105.5</v>
      </c>
      <c r="F48" s="21">
        <v>851.9</v>
      </c>
      <c r="G48" s="21">
        <v>0</v>
      </c>
      <c r="H48" s="22">
        <f t="shared" si="1"/>
        <v>77.060153776571681</v>
      </c>
      <c r="I48" s="31" t="s">
        <v>87</v>
      </c>
      <c r="J48" s="51" t="s">
        <v>60</v>
      </c>
      <c r="K48" s="23"/>
    </row>
    <row r="49" spans="1:11" ht="16.149999999999999" customHeight="1">
      <c r="A49" s="44" t="s">
        <v>6</v>
      </c>
      <c r="B49" s="17">
        <v>11</v>
      </c>
      <c r="C49" s="17"/>
      <c r="D49" s="19">
        <f>D50+D51+D52</f>
        <v>188902</v>
      </c>
      <c r="E49" s="19">
        <f t="shared" ref="E49:F49" si="7">E50+E51+E52</f>
        <v>203517.59999999998</v>
      </c>
      <c r="F49" s="19">
        <f t="shared" si="7"/>
        <v>202311.09999999998</v>
      </c>
      <c r="G49" s="11">
        <f t="shared" si="0"/>
        <v>107.09844257869159</v>
      </c>
      <c r="H49" s="12">
        <f t="shared" si="1"/>
        <v>99.407176578340156</v>
      </c>
      <c r="I49" s="49"/>
      <c r="J49" s="49"/>
      <c r="K49" s="23"/>
    </row>
    <row r="50" spans="1:11" ht="267.75">
      <c r="A50" s="45" t="s">
        <v>50</v>
      </c>
      <c r="B50" s="18">
        <v>11</v>
      </c>
      <c r="C50" s="18">
        <v>1</v>
      </c>
      <c r="D50" s="20">
        <v>187312.4</v>
      </c>
      <c r="E50" s="15">
        <v>104505</v>
      </c>
      <c r="F50" s="21">
        <v>104505</v>
      </c>
      <c r="G50" s="21">
        <f t="shared" ref="G50" si="8">F50/D50*100</f>
        <v>55.791821577215394</v>
      </c>
      <c r="H50" s="22">
        <f t="shared" si="1"/>
        <v>100</v>
      </c>
      <c r="I50" s="57" t="s">
        <v>80</v>
      </c>
      <c r="J50" s="55"/>
      <c r="K50" s="23"/>
    </row>
    <row r="51" spans="1:11" ht="78" customHeight="1">
      <c r="A51" s="45" t="s">
        <v>5</v>
      </c>
      <c r="B51" s="18">
        <v>11</v>
      </c>
      <c r="C51" s="18">
        <v>2</v>
      </c>
      <c r="D51" s="20">
        <v>1589.6</v>
      </c>
      <c r="E51" s="15">
        <v>7745.9</v>
      </c>
      <c r="F51" s="21">
        <v>6539.4</v>
      </c>
      <c r="G51" s="21">
        <f t="shared" si="0"/>
        <v>411.38651233014593</v>
      </c>
      <c r="H51" s="22">
        <f t="shared" si="1"/>
        <v>84.424017867517009</v>
      </c>
      <c r="I51" s="57" t="s">
        <v>92</v>
      </c>
      <c r="J51" s="59" t="s">
        <v>79</v>
      </c>
      <c r="K51" s="23"/>
    </row>
    <row r="52" spans="1:11" ht="267.75">
      <c r="A52" s="45" t="s">
        <v>70</v>
      </c>
      <c r="B52" s="18">
        <v>11</v>
      </c>
      <c r="C52" s="18">
        <v>3</v>
      </c>
      <c r="D52" s="20">
        <v>0</v>
      </c>
      <c r="E52" s="15">
        <v>91266.7</v>
      </c>
      <c r="F52" s="21">
        <v>91266.7</v>
      </c>
      <c r="G52" s="21">
        <v>0</v>
      </c>
      <c r="H52" s="22">
        <f t="shared" ref="H52" si="9">F52/E52*100</f>
        <v>100</v>
      </c>
      <c r="I52" s="57" t="s">
        <v>80</v>
      </c>
      <c r="J52" s="55"/>
      <c r="K52" s="23"/>
    </row>
    <row r="53" spans="1:11" ht="14.45" customHeight="1">
      <c r="A53" s="44" t="s">
        <v>4</v>
      </c>
      <c r="B53" s="17">
        <v>12</v>
      </c>
      <c r="C53" s="17"/>
      <c r="D53" s="19">
        <f t="shared" ref="D53" si="10">D54</f>
        <v>14022.3</v>
      </c>
      <c r="E53" s="14">
        <f t="shared" ref="E53" si="11">E54</f>
        <v>14022.3</v>
      </c>
      <c r="F53" s="11">
        <f>F54</f>
        <v>14022.3</v>
      </c>
      <c r="G53" s="11">
        <f t="shared" si="0"/>
        <v>100</v>
      </c>
      <c r="H53" s="12">
        <f t="shared" si="1"/>
        <v>100</v>
      </c>
      <c r="I53" s="49"/>
      <c r="J53" s="49"/>
      <c r="K53" s="23"/>
    </row>
    <row r="54" spans="1:11">
      <c r="A54" s="45" t="s">
        <v>3</v>
      </c>
      <c r="B54" s="18">
        <v>12</v>
      </c>
      <c r="C54" s="18">
        <v>2</v>
      </c>
      <c r="D54" s="20">
        <v>14022.3</v>
      </c>
      <c r="E54" s="15">
        <v>14022.3</v>
      </c>
      <c r="F54" s="21">
        <v>14022.3</v>
      </c>
      <c r="G54" s="21">
        <f t="shared" si="0"/>
        <v>100</v>
      </c>
      <c r="H54" s="22">
        <f t="shared" si="1"/>
        <v>100</v>
      </c>
      <c r="I54" s="33"/>
      <c r="J54" s="39"/>
      <c r="K54" s="23"/>
    </row>
    <row r="55" spans="1:11" ht="29.25" customHeight="1">
      <c r="A55" s="44" t="s">
        <v>2</v>
      </c>
      <c r="B55" s="17">
        <v>13</v>
      </c>
      <c r="C55" s="17"/>
      <c r="D55" s="19">
        <f>D56</f>
        <v>1601.8</v>
      </c>
      <c r="E55" s="11">
        <f>E56</f>
        <v>0</v>
      </c>
      <c r="F55" s="11">
        <f>F56</f>
        <v>0</v>
      </c>
      <c r="G55" s="11">
        <f t="shared" si="0"/>
        <v>0</v>
      </c>
      <c r="H55" s="12">
        <v>0</v>
      </c>
      <c r="I55" s="49"/>
      <c r="J55" s="49"/>
      <c r="K55" s="23"/>
    </row>
    <row r="56" spans="1:11" ht="30" customHeight="1">
      <c r="A56" s="45" t="s">
        <v>1</v>
      </c>
      <c r="B56" s="18">
        <v>13</v>
      </c>
      <c r="C56" s="18">
        <v>1</v>
      </c>
      <c r="D56" s="20">
        <v>1601.8</v>
      </c>
      <c r="E56" s="21">
        <v>0</v>
      </c>
      <c r="F56" s="21">
        <v>0</v>
      </c>
      <c r="G56" s="21">
        <f t="shared" si="0"/>
        <v>0</v>
      </c>
      <c r="H56" s="22">
        <v>0</v>
      </c>
      <c r="I56" s="33" t="s">
        <v>57</v>
      </c>
      <c r="J56" s="39"/>
      <c r="K56" s="23"/>
    </row>
    <row r="57" spans="1:11" s="7" customFormat="1" ht="17.45" customHeight="1">
      <c r="A57" s="24" t="s">
        <v>0</v>
      </c>
      <c r="B57" s="10"/>
      <c r="C57" s="10"/>
      <c r="D57" s="14">
        <f>D5+D13+D18+D25+D30+D32+D38+D41+D44+D49+D53+D55</f>
        <v>4273599.1999999993</v>
      </c>
      <c r="E57" s="14">
        <f t="shared" ref="E57:F57" si="12">E5+E13+E18+E25+E30+E32+E38+E41+E44+E49+E53+E55</f>
        <v>5333500.9999999991</v>
      </c>
      <c r="F57" s="14">
        <f t="shared" si="12"/>
        <v>4917599.5999999996</v>
      </c>
      <c r="G57" s="11">
        <f t="shared" si="0"/>
        <v>115.06927462921652</v>
      </c>
      <c r="H57" s="12">
        <f t="shared" si="1"/>
        <v>92.202093896673134</v>
      </c>
      <c r="I57" s="13"/>
      <c r="J57" s="13"/>
      <c r="K57" s="23"/>
    </row>
    <row r="58" spans="1:11" ht="12.75" customHeight="1">
      <c r="A58" s="46"/>
      <c r="B58" s="8"/>
      <c r="C58" s="8"/>
      <c r="D58" s="8"/>
      <c r="E58" s="1"/>
      <c r="F58" s="1"/>
      <c r="G58" s="1"/>
      <c r="H58" s="1"/>
    </row>
    <row r="59" spans="1:11" ht="2.85" customHeight="1">
      <c r="A59" s="46"/>
      <c r="B59" s="8"/>
      <c r="C59" s="8"/>
      <c r="D59" s="8"/>
      <c r="E59" s="1"/>
      <c r="F59" s="1"/>
      <c r="G59" s="1"/>
      <c r="H59" s="1"/>
    </row>
  </sheetData>
  <mergeCells count="1">
    <mergeCell ref="A1:J1"/>
  </mergeCells>
  <pageMargins left="0.19685039370078741" right="0.19685039370078741" top="0.39370078740157483" bottom="0.39370078740157483" header="0.51181102362204722" footer="0.51181102362204722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п.2.5 по Рз,ПР</vt:lpstr>
      <vt:lpstr>'п.2.5 по Рз,ПР'!Заголовки_для_печати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ZorinaLV</cp:lastModifiedBy>
  <cp:lastPrinted>2024-04-02T07:10:30Z</cp:lastPrinted>
  <dcterms:created xsi:type="dcterms:W3CDTF">2020-03-13T08:50:32Z</dcterms:created>
  <dcterms:modified xsi:type="dcterms:W3CDTF">2024-04-02T10:45:28Z</dcterms:modified>
</cp:coreProperties>
</file>