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.5" sheetId="1" r:id="rId1"/>
  </sheets>
  <definedNames>
    <definedName name="_xlnm.Print_Titles" localSheetId="0">'приложение 1.5'!$8:$9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<sst xmlns="http://schemas.openxmlformats.org/spreadsheetml/2006/main" count="341" uniqueCount="336">
  <si>
    <t>к решению Думы города Урай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</si>
  <si>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</si>
  <si>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</si>
  <si>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</si>
  <si>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</si>
  <si>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</si>
  <si>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</si>
  <si>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</si>
  <si>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</si>
  <si>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</si>
  <si>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</si>
  <si>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</si>
  <si>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</si>
  <si>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</si>
  <si>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</si>
  <si>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</si>
  <si>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</si>
  <si>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</si>
  <si>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</si>
  <si>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</si>
  <si>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</si>
  <si>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</si>
  <si>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</si>
  <si>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</si>
  <si>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</si>
  <si>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</si>
  <si>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</si>
  <si>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</si>
  <si>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</si>
  <si>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</si>
  <si>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</si>
  <si>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</si>
  <si>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</si>
  <si>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</si>
  <si>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</si>
  <si>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</si>
  <si>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</si>
  <si>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</si>
  <si>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</si>
  <si>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</si>
  <si>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</si>
  <si>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</si>
  <si>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</si>
  <si>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</si>
  <si>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</si>
  <si>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</si>
  <si>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</si>
  <si>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</si>
  <si>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</si>
  <si>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</si>
  <si>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</si>
  <si>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</si>
  <si>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</si>
  <si>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</si>
  <si>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</si>
  <si>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</si>
  <si>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</si>
  <si>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</si>
  <si>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</si>
  <si>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</si>
  <si>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</si>
  <si>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</si>
  <si>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</si>
  <si>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</si>
  <si>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</si>
  <si>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</si>
  <si>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</si>
  <si>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</si>
  <si>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</si>
  <si>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</si>
  <si>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</si>
  <si>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</si>
  <si>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</si>
  <si>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</si>
  <si>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</si>
  <si>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</si>
  <si>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</si>
  <si>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</si>
  <si>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</si>
  <si>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</si>
  <si>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</si>
  <si>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</si>
  <si>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</si>
  <si>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</si>
  <si>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</si>
  <si>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</si>
  <si>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</si>
  <si>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</si>
  <si>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</si>
  <si>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</si>
  <si>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</si>
  <si>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</si>
  <si>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</si>
  <si>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</si>
  <si>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</si>
  <si>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</si>
  <si>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</si>
  <si>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</si>
  <si>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</si>
  <si>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</si>
  <si>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</si>
  <si>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</si>
  <si>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</si>
  <si>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</si>
  <si>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</si>
  <si>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</si>
  <si>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</si>
  <si>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</si>
  <si>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</si>
  <si>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</si>
  <si>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</si>
  <si>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</si>
  <si>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</si>
  <si>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</si>
  <si>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</si>
  <si>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</si>
  <si>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</si>
  <si>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</si>
  <si>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</si>
  <si>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</si>
  <si>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</si>
  <si>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</si>
  <si>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</si>
  <si>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</si>
  <si>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</si>
  <si>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</si>
  <si>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</si>
  <si>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</si>
  <si>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</si>
  <si>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</si>
  <si>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</si>
  <si>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</si>
  <si>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</si>
  <si>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</si>
  <si>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</si>
  <si>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</si>
  <si>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</si>
  <si>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</si>
  <si>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</si>
  <si>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000 2 02 10000 00 0000 150</t>
  </si>
  <si>
    <t>000 2 02 15002 00 0000 150</t>
  </si>
  <si>
    <t>000 2 02 15002 04 0000 150</t>
  </si>
  <si>
    <t>000 2 02 20000 00 0000 150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</si>
  <si>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</si>
  <si>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</si>
  <si>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</si>
  <si>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</si>
  <si>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</si>
  <si>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</si>
  <si>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</si>
  <si>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</si>
  <si>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</si>
  <si>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</si>
  <si>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000 1 11 05300 00 0000 120
</t>
  </si>
  <si>
    <t xml:space="preserve">000 1 11 05320 00 0000 120
</t>
  </si>
  <si>
    <t xml:space="preserve">000 1 11 05324 04 0000 120
</t>
  </si>
  <si>
    <t>(тыс. рублей)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</si>
  <si>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</si>
  <si>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</si>
  <si>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</si>
  <si>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</si>
  <si>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</si>
  <si>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</si>
  <si>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</si>
  <si>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</si>
  <si>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</si>
  <si>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</si>
  <si>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</si>
  <si>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</si>
  <si>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</si>
  <si>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</si>
  <si>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</si>
  <si>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</si>
  <si>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</si>
  <si>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</si>
  <si>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</si>
  <si>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</si>
  <si>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</si>
  <si>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</si>
  <si>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</si>
  <si>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</si>
  <si>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</si>
  <si>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</si>
  <si>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</si>
  <si>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</si>
  <si>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</si>
  <si>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</si>
  <si>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</si>
  <si>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</si>
  <si>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</si>
  <si>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</si>
  <si>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</si>
  <si>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</si>
  <si>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</si>
  <si>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</si>
  <si>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</si>
  <si>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</si>
  <si>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</si>
  <si>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</si>
  <si>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</si>
  <si>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</si>
  <si>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</si>
  <si>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</si>
  <si>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</si>
  <si>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</si>
  <si>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</si>
  <si>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</si>
  <si>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>000 1 16 01194 01 0000 140</t>
  </si>
  <si>
    <t xml:space="preserve">000 2 02 35135 04 0000 150
</t>
  </si>
  <si>
    <t xml:space="preserve">000 2 02 35135 00 0000 150
</t>
  </si>
  <si>
    <t>Доходы, поступающие в порядке возмещения расходов, понесенных в связи с эксплуатацией имущества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</si>
  <si>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</si>
  <si>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 xml:space="preserve">000 1 16 09000 00 0000 140
</t>
  </si>
  <si>
    <t xml:space="preserve">000 1 16 01140 01 0000 140
</t>
  </si>
  <si>
    <t xml:space="preserve">000 1 16 01143 01 0000 140
</t>
  </si>
  <si>
    <t xml:space="preserve">000 1 16 01150 01 0000 140
</t>
  </si>
  <si>
    <t xml:space="preserve">000 1 16 01153 01 0000 140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</si>
  <si>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</si>
  <si>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</si>
  <si>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</si>
  <si>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</si>
  <si>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</si>
  <si>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</si>
  <si>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000 202 45303 00 0000 150</t>
  </si>
  <si>
    <t>000 202 45303 04 0000 150</t>
  </si>
  <si>
    <t>000 1 08 07150 01 0000 110</t>
  </si>
  <si>
    <t>000 1 16 01080 01 0000 140</t>
  </si>
  <si>
    <t>000 1 16 01082 01 0000 140</t>
  </si>
  <si>
    <t xml:space="preserve">000 1 16 01142 01 0000 140
</t>
  </si>
  <si>
    <t>000 1 16 01110 01 0000 140</t>
  </si>
  <si>
    <t xml:space="preserve">000 1 16 01113 01 0000 140
</t>
  </si>
  <si>
    <t xml:space="preserve">000 1 01 02080 01 0000 110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</si>
  <si>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</si>
  <si>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</si>
  <si>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</si>
  <si>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Государственная пошлина за выдачу разрешения на установку рекламной конструкции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</si>
  <si>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</si>
  <si>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</si>
  <si>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</si>
  <si>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</si>
  <si>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</si>
  <si>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</si>
  <si>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</si>
  <si>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</si>
  <si>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</si>
  <si>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</si>
  <si>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</si>
  <si>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</si>
  <si>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</si>
  <si>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</si>
  <si>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</si>
  <si>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</si>
  <si>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</si>
  <si>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</si>
  <si>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</si>
  <si>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</si>
  <si>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</si>
  <si>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Единый сельскохозяйственный налог</t>
  </si>
  <si>
    <t>000 1 05 03000 01 0000 110</t>
  </si>
  <si>
    <t>000 1 05 03010 01 0000 110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</si>
  <si>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федеральной собственности, и на землях или земельных участках, государственная собственность на которые не разграничена
</t>
  </si>
  <si>
    <t xml:space="preserve">  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</si>
  <si>
    <t xml:space="preserve">000 1 11 09080 04 0000 120
</t>
  </si>
  <si>
    <t xml:space="preserve">000 1 11 09080 00 0000 120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</si>
  <si>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</si>
  <si>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000 1 16 01072 01 0000 140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</si>
  <si>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</si>
  <si>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000 1 16 01330 00 0000 140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</si>
  <si>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</si>
  <si>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000 1 16 01332 01 0000 140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</si>
  <si>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</si>
  <si>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000 1 16 01333 01 0000 140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</si>
  <si>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</si>
  <si>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</si>
  <si>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</si>
  <si>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000 2 02 35176 04 0000 150
</t>
  </si>
  <si>
    <t>000 1 13 02060 00 0000 130</t>
  </si>
  <si>
    <t>000 1 13 02064 04 0000 130</t>
  </si>
  <si>
    <t>Наименование кода классификации доходов</t>
  </si>
  <si>
    <t xml:space="preserve">                    от 25 ноября 2022 года № 125</t>
  </si>
  <si>
    <t>Изменения доходов бюджета городского округа Урай Ханты-Мансийского автономного округа-Югры на 2023 год</t>
  </si>
  <si>
    <t xml:space="preserve"> - 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</si>
  <si>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</si>
  <si>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000 2 02 25179 00 0000 150
</t>
  </si>
  <si>
    <t xml:space="preserve">000 2 02 25179 04 0000 150
</t>
  </si>
  <si>
    <t>ПРОЧИЕ НЕНАЛОГОВЫЕ ДОХОДЫ</t>
  </si>
  <si>
    <t>000 1 17 00000 00 0000 000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</si>
  <si>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</si>
  <si>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000 1 16 10030 04 0000 140
</t>
  </si>
  <si>
    <t xml:space="preserve"> - 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</si>
  <si>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000 1 16 10031 04 0000 140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</si>
  <si>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</si>
  <si>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</si>
  <si>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000 2 02 20041 04 0000 150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</si>
  <si>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</si>
  <si>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</si>
  <si>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</si>
  <si>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000 2 02 20300 04 0000 150</t>
  </si>
  <si>
    <t>000 2 02 20300 00 0000 150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</si>
  <si>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
</t>
  </si>
  <si>
    <t xml:space="preserve">000 1 01 02130 01 0000 110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</si>
  <si>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
</t>
  </si>
  <si>
    <t xml:space="preserve">000 1 01 02140 01 0000 110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</si>
  <si>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</si>
  <si>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</si>
  <si>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</si>
  <si>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</si>
  <si>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</si>
  <si>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000 1 05 01012 01 0000 110</t>
  </si>
  <si>
    <t>Единый налог на вмененный доход для отдельных видов деятельности</t>
  </si>
  <si>
    <t>000 1 05 02010 02 0000 110</t>
  </si>
  <si>
    <t xml:space="preserve">Плата по соглашениям об установлении сервитута в отношении земельных участков, государственная собственность на которые не разграничена
</t>
  </si>
  <si>
    <t xml:space="preserve">000 1 11 05310 00 0000 120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</si>
  <si>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</si>
  <si>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000 1 11 05312 04 0000 120
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</si>
  <si>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</si>
  <si>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</si>
  <si>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</si>
  <si>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</si>
  <si>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</si>
  <si>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</si>
  <si>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</si>
  <si>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000 1 16 01333 01 0000 140</t>
  </si>
  <si>
    <t xml:space="preserve">Платежи в целях возмещения причиненного ущерба (убытков)
</t>
  </si>
  <si>
    <t xml:space="preserve">000 1 16 10000 00 0000 140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</si>
  <si>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</si>
  <si>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</si>
  <si>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</si>
  <si>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</si>
  <si>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</si>
  <si>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</si>
  <si>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Прочие неналоговые доходы бюджетов городских округов</t>
  </si>
  <si>
    <t>040 117 05040 04 0000 180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</si>
  <si>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</si>
  <si>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</si>
  <si>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Приложение 1.5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</si>
</sst>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  <numFmt numFmtId="206" formatCode="&quot;+&quot;\ #,##0.0;&quot;-&quot;\ #,##0.0;&quot;&quot;\ 0.0"/>
    <numFmt numFmtId="207" formatCode="[$-FC19]dd\ mmmm\ yyyy\ &quot;г.&quot;"/>
    <numFmt numFmtId="208" formatCode="\+#,##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8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11" fillId="34" borderId="0" xfId="0" applyFont="1" applyFill="1" applyAlignment="1">
      <alignment vertical="top"/>
    </xf>
    <xf numFmtId="173" fontId="11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173" fontId="3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3" fillId="34" borderId="11" xfId="65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5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173" fontId="52" fillId="34" borderId="0" xfId="0" applyNumberFormat="1" applyFont="1" applyFill="1" applyAlignment="1">
      <alignment/>
    </xf>
    <xf numFmtId="0" fontId="4" fillId="34" borderId="11" xfId="54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>
      <alignment wrapText="1"/>
    </xf>
    <xf numFmtId="204" fontId="5" fillId="34" borderId="11" xfId="0" applyNumberFormat="1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173" fontId="4" fillId="34" borderId="0" xfId="0" applyNumberFormat="1" applyFont="1" applyFill="1" applyBorder="1" applyAlignment="1">
      <alignment horizontal="right" vertical="center"/>
    </xf>
    <xf numFmtId="0" fontId="6" fillId="34" borderId="0" xfId="0" applyFont="1" applyFill="1" applyAlignment="1">
      <alignment horizontal="right" vertical="top"/>
    </xf>
    <xf numFmtId="182" fontId="4" fillId="34" borderId="11" xfId="62" applyNumberFormat="1" applyFont="1" applyFill="1" applyBorder="1" applyAlignment="1">
      <alignment vertical="center" wrapText="1"/>
    </xf>
    <xf numFmtId="173" fontId="4" fillId="34" borderId="11" xfId="62" applyNumberFormat="1" applyFont="1" applyFill="1" applyBorder="1" applyAlignment="1">
      <alignment vertical="center" wrapText="1"/>
    </xf>
    <xf numFmtId="208" fontId="4" fillId="34" borderId="11" xfId="0" applyNumberFormat="1" applyFont="1" applyFill="1" applyBorder="1" applyAlignment="1">
      <alignment horizontal="right" vertical="center"/>
    </xf>
    <xf numFmtId="208" fontId="5" fillId="34" borderId="11" xfId="0" applyNumberFormat="1" applyFont="1" applyFill="1" applyBorder="1" applyAlignment="1">
      <alignment horizontal="right" vertical="center"/>
    </xf>
    <xf numFmtId="0" fontId="4" fillId="34" borderId="11" xfId="53" applyNumberFormat="1" applyFont="1" applyFill="1" applyBorder="1" applyAlignment="1" applyProtection="1">
      <alignment horizontal="left" vertical="top" wrapText="1"/>
      <protection hidden="1"/>
    </xf>
    <xf numFmtId="0" fontId="4" fillId="34" borderId="11" xfId="53" applyNumberFormat="1" applyFont="1" applyFill="1" applyBorder="1" applyAlignment="1" applyProtection="1">
      <alignment horizontal="center" vertical="center"/>
      <protection hidden="1"/>
    </xf>
    <xf numFmtId="173" fontId="3" fillId="34" borderId="11" xfId="62" applyNumberFormat="1" applyFont="1" applyFill="1" applyBorder="1" applyAlignment="1">
      <alignment vertical="center" wrapText="1"/>
    </xf>
    <xf numFmtId="182" fontId="3" fillId="34" borderId="11" xfId="62" applyNumberFormat="1" applyFont="1" applyFill="1" applyBorder="1" applyAlignment="1">
      <alignment vertical="center" wrapText="1"/>
    </xf>
    <xf numFmtId="173" fontId="5" fillId="34" borderId="11" xfId="62" applyNumberFormat="1" applyFont="1" applyFill="1" applyBorder="1" applyAlignment="1">
      <alignment vertical="center" wrapText="1"/>
    </xf>
    <xf numFmtId="182" fontId="5" fillId="34" borderId="11" xfId="62" applyNumberFormat="1" applyFont="1" applyFill="1" applyBorder="1" applyAlignment="1">
      <alignment vertical="center" wrapText="1"/>
    </xf>
    <xf numFmtId="206" fontId="4" fillId="34" borderId="11" xfId="62" applyNumberFormat="1" applyFont="1" applyFill="1" applyBorder="1" applyAlignment="1">
      <alignment vertical="center" wrapText="1"/>
    </xf>
    <xf numFmtId="206" fontId="5" fillId="34" borderId="11" xfId="62" applyNumberFormat="1" applyFont="1" applyFill="1" applyBorder="1" applyAlignment="1">
      <alignment vertical="center" wrapText="1"/>
    </xf>
    <xf numFmtId="208" fontId="4" fillId="34" borderId="11" xfId="0" applyNumberFormat="1" applyFont="1" applyFill="1" applyBorder="1" applyAlignment="1">
      <alignment horizontal="right" vertical="center" wrapText="1"/>
    </xf>
    <xf numFmtId="208" fontId="5" fillId="34" borderId="11" xfId="0" applyNumberFormat="1" applyFont="1" applyFill="1" applyBorder="1" applyAlignment="1">
      <alignment horizontal="right" vertical="center" wrapText="1"/>
    </xf>
    <xf numFmtId="208" fontId="3" fillId="34" borderId="11" xfId="0" applyNumberFormat="1" applyFont="1" applyFill="1" applyBorder="1" applyAlignment="1">
      <alignment horizontal="right" vertical="center"/>
    </xf>
    <xf numFmtId="0" fontId="53" fillId="34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left" vertical="center" wrapText="1"/>
    </xf>
    <xf numFmtId="0" fontId="55" fillId="34" borderId="11" xfId="0" applyFont="1" applyFill="1" applyBorder="1" applyAlignment="1">
      <alignment horizontal="center" vertical="center" wrapText="1"/>
    </xf>
    <xf numFmtId="179" fontId="4" fillId="34" borderId="11" xfId="62" applyNumberFormat="1" applyFont="1" applyFill="1" applyBorder="1" applyAlignment="1">
      <alignment vertical="center" wrapText="1"/>
    </xf>
    <xf numFmtId="179" fontId="5" fillId="34" borderId="11" xfId="62" applyNumberFormat="1" applyFont="1" applyFill="1" applyBorder="1" applyAlignment="1">
      <alignment vertical="center" wrapText="1"/>
    </xf>
    <xf numFmtId="0" fontId="4" fillId="34" borderId="11" xfId="0" applyNumberFormat="1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justify" vertical="center" wrapText="1"/>
    </xf>
    <xf numFmtId="208" fontId="4" fillId="34" borderId="11" xfId="62" applyNumberFormat="1" applyFont="1" applyFill="1" applyBorder="1" applyAlignment="1">
      <alignment vertical="center" wrapText="1"/>
    </xf>
    <xf numFmtId="208" fontId="3" fillId="34" borderId="11" xfId="62" applyNumberFormat="1" applyFont="1" applyFill="1" applyBorder="1" applyAlignment="1">
      <alignment vertical="center" wrapText="1"/>
    </xf>
    <xf numFmtId="0" fontId="4" fillId="34" borderId="11" xfId="54" applyNumberFormat="1" applyFont="1" applyFill="1" applyBorder="1" applyAlignment="1" applyProtection="1">
      <alignment horizontal="left" vertical="center" wrapText="1"/>
      <protection hidden="1"/>
    </xf>
    <xf numFmtId="0" fontId="4" fillId="34" borderId="11" xfId="54" applyNumberFormat="1" applyFont="1" applyFill="1" applyBorder="1" applyAlignment="1" applyProtection="1">
      <alignment horizontal="center" vertical="center"/>
      <protection hidden="1"/>
    </xf>
    <xf numFmtId="206" fontId="4" fillId="34" borderId="11" xfId="62" applyNumberFormat="1" applyFont="1" applyFill="1" applyBorder="1" applyAlignment="1">
      <alignment vertical="center"/>
    </xf>
    <xf numFmtId="206" fontId="5" fillId="34" borderId="11" xfId="62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98" fontId="5" fillId="34" borderId="11" xfId="62" applyNumberFormat="1" applyFont="1" applyFill="1" applyBorder="1" applyAlignment="1">
      <alignment vertical="center" wrapText="1"/>
    </xf>
    <xf numFmtId="0" fontId="56" fillId="34" borderId="11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0"/>
  <sheetViews>
    <sheetView tabSelected="1" workbookViewId="0" topLeftCell="A162">
      <selection activeCell="L168" sqref="L168"/>
    </sheetView>
  </sheetViews>
  <sheetFormatPr defaultColWidth="9.140625" defaultRowHeight="12.75"/>
  <cols>
    <col min="1" max="1" width="65.00390625" style="24" customWidth="1"/>
    <col min="2" max="2" width="28.00390625" style="41" customWidth="1"/>
    <col min="3" max="3" width="16.00390625" style="42" customWidth="1"/>
    <col min="4" max="4" width="0" style="4" hidden="1" customWidth="1"/>
    <col min="5" max="16384" width="9.140625" style="4" customWidth="1"/>
  </cols>
  <sheetData>
    <row r="1" spans="1:3" ht="15">
      <c r="A1" s="23"/>
      <c r="B1" s="83" t="s">
        <v>335</v>
      </c>
      <c r="C1" s="83"/>
    </row>
    <row r="2" spans="2:3" ht="15">
      <c r="B2" s="83" t="s">
        <v>0</v>
      </c>
      <c r="C2" s="83"/>
    </row>
    <row r="3" spans="2:3" ht="15">
      <c r="B3" s="83" t="s">
        <v>279</v>
      </c>
      <c r="C3" s="83"/>
    </row>
    <row r="4" spans="2:3" ht="15">
      <c r="B4" s="51"/>
      <c r="C4" s="51"/>
    </row>
    <row r="5" spans="2:3" ht="10.5" customHeight="1">
      <c r="B5" s="25"/>
      <c r="C5" s="26"/>
    </row>
    <row r="6" spans="1:3" s="5" customFormat="1" ht="15.75" customHeight="1">
      <c r="A6" s="84" t="s">
        <v>280</v>
      </c>
      <c r="B6" s="84"/>
      <c r="C6" s="84"/>
    </row>
    <row r="7" spans="1:3" ht="20.25" customHeight="1">
      <c r="A7" s="27"/>
      <c r="B7" s="28"/>
      <c r="C7" s="50" t="s">
        <v>156</v>
      </c>
    </row>
    <row r="8" spans="1:3" ht="26.25" customHeight="1">
      <c r="A8" s="22" t="s">
        <v>278</v>
      </c>
      <c r="B8" s="22" t="s">
        <v>1</v>
      </c>
      <c r="C8" s="29" t="s">
        <v>133</v>
      </c>
    </row>
    <row r="9" spans="1:3" s="3" customFormat="1" ht="12" customHeight="1">
      <c r="A9" s="30">
        <v>1</v>
      </c>
      <c r="B9" s="30">
        <v>2</v>
      </c>
      <c r="C9" s="31">
        <v>3</v>
      </c>
    </row>
    <row r="10" spans="1:3" ht="12.75">
      <c r="A10" s="10" t="s">
        <v>2</v>
      </c>
      <c r="B10" s="11" t="s">
        <v>3</v>
      </c>
      <c r="C10" s="66">
        <f>C11+C28+C38+C47+C50+C68+C75+C84+C93+C20+C146</f>
        <v>96594.69999999998</v>
      </c>
    </row>
    <row r="11" spans="1:3" ht="12.75">
      <c r="A11" s="15" t="s">
        <v>4</v>
      </c>
      <c r="B11" s="11" t="s">
        <v>5</v>
      </c>
      <c r="C11" s="66">
        <f>C12</f>
        <v>56943.8</v>
      </c>
    </row>
    <row r="12" spans="1:3" ht="12.75">
      <c r="A12" s="15" t="s">
        <v>6</v>
      </c>
      <c r="B12" s="11" t="s">
        <v>7</v>
      </c>
      <c r="C12" s="66">
        <f>SUM(C13:C19)</f>
        <v>56943.8</v>
      </c>
    </row>
    <row r="13" spans="1:3" ht="51">
      <c r="A13" s="16" t="s">
        <v>114</v>
      </c>
      <c r="B13" s="17" t="s">
        <v>8</v>
      </c>
      <c r="C13" s="52">
        <v>47107.5</v>
      </c>
    </row>
    <row r="14" spans="1:3" ht="76.5">
      <c r="A14" s="16" t="s">
        <v>134</v>
      </c>
      <c r="B14" s="17" t="s">
        <v>9</v>
      </c>
      <c r="C14" s="53">
        <v>-936.7</v>
      </c>
    </row>
    <row r="15" spans="1:3" ht="36.75" customHeight="1">
      <c r="A15" s="16" t="s">
        <v>71</v>
      </c>
      <c r="B15" s="32" t="s">
        <v>60</v>
      </c>
      <c r="C15" s="52">
        <v>1088.7</v>
      </c>
    </row>
    <row r="16" spans="1:3" ht="63.75">
      <c r="A16" s="16" t="s">
        <v>115</v>
      </c>
      <c r="B16" s="17" t="s">
        <v>61</v>
      </c>
      <c r="C16" s="52">
        <v>834.3</v>
      </c>
    </row>
    <row r="17" spans="1:3" ht="63.75">
      <c r="A17" s="21" t="s">
        <v>234</v>
      </c>
      <c r="B17" s="44" t="s">
        <v>231</v>
      </c>
      <c r="C17" s="53">
        <v>-2650</v>
      </c>
    </row>
    <row r="18" spans="1:3" ht="51">
      <c r="A18" s="21" t="s">
        <v>299</v>
      </c>
      <c r="B18" s="44" t="s">
        <v>300</v>
      </c>
      <c r="C18" s="52">
        <v>6800</v>
      </c>
    </row>
    <row r="19" spans="1:3" ht="51">
      <c r="A19" s="21" t="s">
        <v>301</v>
      </c>
      <c r="B19" s="44" t="s">
        <v>302</v>
      </c>
      <c r="C19" s="52">
        <v>4700</v>
      </c>
    </row>
    <row r="20" spans="1:3" ht="25.5">
      <c r="A20" s="15" t="s">
        <v>87</v>
      </c>
      <c r="B20" s="11" t="s">
        <v>88</v>
      </c>
      <c r="C20" s="47">
        <f>C21</f>
        <v>0</v>
      </c>
    </row>
    <row r="21" spans="1:3" ht="25.5">
      <c r="A21" s="21" t="s">
        <v>89</v>
      </c>
      <c r="B21" s="17" t="s">
        <v>90</v>
      </c>
      <c r="C21" s="48">
        <f>C22+C24+C26</f>
        <v>0</v>
      </c>
    </row>
    <row r="22" spans="1:3" ht="51">
      <c r="A22" s="21" t="s">
        <v>109</v>
      </c>
      <c r="B22" s="17" t="s">
        <v>91</v>
      </c>
      <c r="C22" s="54">
        <f>C23</f>
        <v>741.2</v>
      </c>
    </row>
    <row r="23" spans="1:3" s="7" customFormat="1" ht="76.5">
      <c r="A23" s="14" t="s">
        <v>232</v>
      </c>
      <c r="B23" s="13" t="s">
        <v>163</v>
      </c>
      <c r="C23" s="55">
        <v>741.2</v>
      </c>
    </row>
    <row r="24" spans="1:3" ht="51">
      <c r="A24" s="21" t="s">
        <v>110</v>
      </c>
      <c r="B24" s="17" t="s">
        <v>92</v>
      </c>
      <c r="C24" s="54">
        <f>C25</f>
        <v>81.9</v>
      </c>
    </row>
    <row r="25" spans="1:3" s="7" customFormat="1" ht="76.5">
      <c r="A25" s="14" t="s">
        <v>233</v>
      </c>
      <c r="B25" s="13" t="s">
        <v>164</v>
      </c>
      <c r="C25" s="55">
        <v>81.9</v>
      </c>
    </row>
    <row r="26" spans="1:3" s="7" customFormat="1" ht="54" customHeight="1">
      <c r="A26" s="16" t="s">
        <v>303</v>
      </c>
      <c r="B26" s="17" t="s">
        <v>304</v>
      </c>
      <c r="C26" s="49">
        <f>C27</f>
        <v>-823.1</v>
      </c>
    </row>
    <row r="27" spans="1:3" s="7" customFormat="1" ht="89.25">
      <c r="A27" s="14" t="s">
        <v>305</v>
      </c>
      <c r="B27" s="13" t="s">
        <v>306</v>
      </c>
      <c r="C27" s="49">
        <v>-823.1</v>
      </c>
    </row>
    <row r="28" spans="1:3" ht="12.75">
      <c r="A28" s="15" t="s">
        <v>10</v>
      </c>
      <c r="B28" s="11" t="s">
        <v>11</v>
      </c>
      <c r="C28" s="66">
        <f>C29+C36+C34+C33</f>
        <v>16581.5</v>
      </c>
    </row>
    <row r="29" spans="1:3" s="6" customFormat="1" ht="25.5">
      <c r="A29" s="15" t="s">
        <v>62</v>
      </c>
      <c r="B29" s="11" t="s">
        <v>12</v>
      </c>
      <c r="C29" s="66">
        <f>C30+C32+C31</f>
        <v>17675.100000000002</v>
      </c>
    </row>
    <row r="30" spans="1:3" ht="25.5">
      <c r="A30" s="16" t="s">
        <v>120</v>
      </c>
      <c r="B30" s="17" t="s">
        <v>67</v>
      </c>
      <c r="C30" s="52">
        <v>21255.3</v>
      </c>
    </row>
    <row r="31" spans="1:3" ht="38.25">
      <c r="A31" s="56" t="s">
        <v>307</v>
      </c>
      <c r="B31" s="57" t="s">
        <v>308</v>
      </c>
      <c r="C31" s="53">
        <v>-34.1</v>
      </c>
    </row>
    <row r="32" spans="1:3" ht="51">
      <c r="A32" s="16" t="s">
        <v>125</v>
      </c>
      <c r="B32" s="17" t="s">
        <v>68</v>
      </c>
      <c r="C32" s="53">
        <v>-3546.1</v>
      </c>
    </row>
    <row r="33" spans="1:3" ht="29.25" customHeight="1">
      <c r="A33" s="10" t="s">
        <v>309</v>
      </c>
      <c r="B33" s="22" t="s">
        <v>310</v>
      </c>
      <c r="C33" s="58">
        <v>-305.4</v>
      </c>
    </row>
    <row r="34" spans="1:3" ht="20.25" customHeight="1">
      <c r="A34" s="33" t="s">
        <v>257</v>
      </c>
      <c r="B34" s="34" t="s">
        <v>258</v>
      </c>
      <c r="C34" s="59">
        <f>C35</f>
        <v>1146.2</v>
      </c>
    </row>
    <row r="35" spans="1:3" ht="23.25" customHeight="1">
      <c r="A35" s="35" t="s">
        <v>257</v>
      </c>
      <c r="B35" s="36" t="s">
        <v>259</v>
      </c>
      <c r="C35" s="52">
        <v>1146.2</v>
      </c>
    </row>
    <row r="36" spans="1:3" s="6" customFormat="1" ht="25.5">
      <c r="A36" s="33" t="s">
        <v>84</v>
      </c>
      <c r="B36" s="34" t="s">
        <v>83</v>
      </c>
      <c r="C36" s="58">
        <f>C37</f>
        <v>-1934.4</v>
      </c>
    </row>
    <row r="37" spans="1:3" s="6" customFormat="1" ht="25.5">
      <c r="A37" s="35" t="s">
        <v>85</v>
      </c>
      <c r="B37" s="36" t="s">
        <v>86</v>
      </c>
      <c r="C37" s="53">
        <v>-1934.4</v>
      </c>
    </row>
    <row r="38" spans="1:3" ht="12.75">
      <c r="A38" s="15" t="s">
        <v>13</v>
      </c>
      <c r="B38" s="11" t="s">
        <v>14</v>
      </c>
      <c r="C38" s="58">
        <f>C39+C41+C44</f>
        <v>-5371.299999999999</v>
      </c>
    </row>
    <row r="39" spans="1:3" s="6" customFormat="1" ht="12.75">
      <c r="A39" s="15" t="s">
        <v>15</v>
      </c>
      <c r="B39" s="11" t="s">
        <v>16</v>
      </c>
      <c r="C39" s="59">
        <f>C40</f>
        <v>2462.4</v>
      </c>
    </row>
    <row r="40" spans="1:3" ht="27" customHeight="1">
      <c r="A40" s="16" t="s">
        <v>93</v>
      </c>
      <c r="B40" s="17" t="s">
        <v>17</v>
      </c>
      <c r="C40" s="52">
        <v>2462.4</v>
      </c>
    </row>
    <row r="41" spans="1:3" ht="12.75">
      <c r="A41" s="15" t="s">
        <v>206</v>
      </c>
      <c r="B41" s="11" t="s">
        <v>157</v>
      </c>
      <c r="C41" s="58">
        <f>C42+C43</f>
        <v>-2028.3</v>
      </c>
    </row>
    <row r="42" spans="1:3" ht="18" customHeight="1">
      <c r="A42" s="16" t="s">
        <v>158</v>
      </c>
      <c r="B42" s="17" t="s">
        <v>160</v>
      </c>
      <c r="C42" s="53">
        <v>-1028.3</v>
      </c>
    </row>
    <row r="43" spans="1:3" ht="16.5" customHeight="1">
      <c r="A43" s="16" t="s">
        <v>159</v>
      </c>
      <c r="B43" s="17" t="s">
        <v>161</v>
      </c>
      <c r="C43" s="53">
        <v>-1000</v>
      </c>
    </row>
    <row r="44" spans="1:3" ht="12.75">
      <c r="A44" s="15" t="s">
        <v>18</v>
      </c>
      <c r="B44" s="11" t="s">
        <v>19</v>
      </c>
      <c r="C44" s="58">
        <f>C45</f>
        <v>-5805.4</v>
      </c>
    </row>
    <row r="45" spans="1:3" ht="12.75">
      <c r="A45" s="16" t="s">
        <v>116</v>
      </c>
      <c r="B45" s="17" t="s">
        <v>121</v>
      </c>
      <c r="C45" s="53">
        <f>C46</f>
        <v>-5805.4</v>
      </c>
    </row>
    <row r="46" spans="1:3" ht="25.5">
      <c r="A46" s="14" t="s">
        <v>118</v>
      </c>
      <c r="B46" s="13" t="s">
        <v>117</v>
      </c>
      <c r="C46" s="60">
        <v>-5805.4</v>
      </c>
    </row>
    <row r="47" spans="1:3" ht="16.5" customHeight="1">
      <c r="A47" s="15" t="s">
        <v>20</v>
      </c>
      <c r="B47" s="11" t="s">
        <v>21</v>
      </c>
      <c r="C47" s="47">
        <f>C48</f>
        <v>-5</v>
      </c>
    </row>
    <row r="48" spans="1:3" ht="25.5">
      <c r="A48" s="16" t="s">
        <v>22</v>
      </c>
      <c r="B48" s="17" t="s">
        <v>23</v>
      </c>
      <c r="C48" s="48">
        <f>C49</f>
        <v>-5</v>
      </c>
    </row>
    <row r="49" spans="1:3" ht="25.5">
      <c r="A49" s="14" t="s">
        <v>235</v>
      </c>
      <c r="B49" s="13" t="s">
        <v>225</v>
      </c>
      <c r="C49" s="48">
        <v>-5</v>
      </c>
    </row>
    <row r="50" spans="1:3" ht="25.5">
      <c r="A50" s="15" t="s">
        <v>24</v>
      </c>
      <c r="B50" s="11" t="s">
        <v>25</v>
      </c>
      <c r="C50" s="66">
        <f>SUM(C53+C63+C51)</f>
        <v>17551.099999999995</v>
      </c>
    </row>
    <row r="51" spans="1:3" s="1" customFormat="1" ht="51">
      <c r="A51" s="16" t="s">
        <v>58</v>
      </c>
      <c r="B51" s="37" t="s">
        <v>111</v>
      </c>
      <c r="C51" s="52">
        <f>C52</f>
        <v>1104.1</v>
      </c>
    </row>
    <row r="52" spans="1:3" s="2" customFormat="1" ht="38.25">
      <c r="A52" s="14" t="s">
        <v>26</v>
      </c>
      <c r="B52" s="38" t="s">
        <v>94</v>
      </c>
      <c r="C52" s="61">
        <v>1104.1</v>
      </c>
    </row>
    <row r="53" spans="1:3" ht="63.75">
      <c r="A53" s="16" t="s">
        <v>63</v>
      </c>
      <c r="B53" s="17" t="s">
        <v>27</v>
      </c>
      <c r="C53" s="62">
        <f>C54+C56+C58</f>
        <v>13469.399999999998</v>
      </c>
    </row>
    <row r="54" spans="1:3" ht="51">
      <c r="A54" s="16" t="s">
        <v>95</v>
      </c>
      <c r="B54" s="17" t="s">
        <v>59</v>
      </c>
      <c r="C54" s="62">
        <f>C55</f>
        <v>9303.3</v>
      </c>
    </row>
    <row r="55" spans="1:3" ht="63.75">
      <c r="A55" s="14" t="s">
        <v>28</v>
      </c>
      <c r="B55" s="13" t="s">
        <v>69</v>
      </c>
      <c r="C55" s="63">
        <v>9303.3</v>
      </c>
    </row>
    <row r="56" spans="1:3" ht="51">
      <c r="A56" s="16" t="s">
        <v>64</v>
      </c>
      <c r="B56" s="17" t="s">
        <v>29</v>
      </c>
      <c r="C56" s="62">
        <f>C57</f>
        <v>4164.3</v>
      </c>
    </row>
    <row r="57" spans="1:3" s="8" customFormat="1" ht="51">
      <c r="A57" s="18" t="s">
        <v>236</v>
      </c>
      <c r="B57" s="13" t="s">
        <v>30</v>
      </c>
      <c r="C57" s="63">
        <v>4164.3</v>
      </c>
    </row>
    <row r="58" spans="1:3" s="8" customFormat="1" ht="27.75" customHeight="1">
      <c r="A58" s="21" t="s">
        <v>237</v>
      </c>
      <c r="B58" s="19" t="s">
        <v>153</v>
      </c>
      <c r="C58" s="64">
        <f>C61+C59</f>
        <v>1.7999999999999998</v>
      </c>
    </row>
    <row r="59" spans="1:3" s="8" customFormat="1" ht="27.75" customHeight="1">
      <c r="A59" s="21" t="s">
        <v>311</v>
      </c>
      <c r="B59" s="19" t="s">
        <v>312</v>
      </c>
      <c r="C59" s="64">
        <f>C60</f>
        <v>0.6</v>
      </c>
    </row>
    <row r="60" spans="1:3" s="8" customFormat="1" ht="82.5" customHeight="1">
      <c r="A60" s="18" t="s">
        <v>313</v>
      </c>
      <c r="B60" s="20" t="s">
        <v>314</v>
      </c>
      <c r="C60" s="64">
        <v>0.6</v>
      </c>
    </row>
    <row r="61" spans="1:3" s="8" customFormat="1" ht="33.75" customHeight="1">
      <c r="A61" s="21" t="s">
        <v>238</v>
      </c>
      <c r="B61" s="19" t="s">
        <v>154</v>
      </c>
      <c r="C61" s="64">
        <f>C62</f>
        <v>1.2</v>
      </c>
    </row>
    <row r="62" spans="1:3" s="8" customFormat="1" ht="63.75">
      <c r="A62" s="18" t="s">
        <v>239</v>
      </c>
      <c r="B62" s="20" t="s">
        <v>155</v>
      </c>
      <c r="C62" s="65">
        <v>1.2</v>
      </c>
    </row>
    <row r="63" spans="1:3" ht="53.25" customHeight="1">
      <c r="A63" s="16" t="s">
        <v>65</v>
      </c>
      <c r="B63" s="17" t="s">
        <v>31</v>
      </c>
      <c r="C63" s="62">
        <f>C64+C66</f>
        <v>2977.6</v>
      </c>
    </row>
    <row r="64" spans="1:3" ht="54" customHeight="1">
      <c r="A64" s="16" t="s">
        <v>66</v>
      </c>
      <c r="B64" s="17" t="s">
        <v>32</v>
      </c>
      <c r="C64" s="62">
        <f>C65</f>
        <v>2922.1</v>
      </c>
    </row>
    <row r="65" spans="1:3" ht="52.5" customHeight="1">
      <c r="A65" s="14" t="s">
        <v>96</v>
      </c>
      <c r="B65" s="13" t="s">
        <v>33</v>
      </c>
      <c r="C65" s="63">
        <f>3422.1+50-550</f>
        <v>2922.1</v>
      </c>
    </row>
    <row r="66" spans="1:3" ht="68.25" customHeight="1">
      <c r="A66" s="16" t="s">
        <v>260</v>
      </c>
      <c r="B66" s="19" t="s">
        <v>263</v>
      </c>
      <c r="C66" s="62">
        <f>C67</f>
        <v>55.5</v>
      </c>
    </row>
    <row r="67" spans="1:3" ht="83.25" customHeight="1">
      <c r="A67" s="14" t="s">
        <v>261</v>
      </c>
      <c r="B67" s="20" t="s">
        <v>262</v>
      </c>
      <c r="C67" s="63">
        <v>55.5</v>
      </c>
    </row>
    <row r="68" spans="1:3" ht="12.75">
      <c r="A68" s="15" t="s">
        <v>34</v>
      </c>
      <c r="B68" s="11" t="s">
        <v>35</v>
      </c>
      <c r="C68" s="58">
        <f>C69+C72</f>
        <v>-381.7</v>
      </c>
    </row>
    <row r="69" spans="1:3" ht="12.75">
      <c r="A69" s="16" t="s">
        <v>98</v>
      </c>
      <c r="B69" s="17" t="s">
        <v>97</v>
      </c>
      <c r="C69" s="53">
        <f>C70+C71</f>
        <v>-248.8</v>
      </c>
    </row>
    <row r="70" spans="1:3" s="7" customFormat="1" ht="25.5">
      <c r="A70" s="14" t="s">
        <v>99</v>
      </c>
      <c r="B70" s="13" t="s">
        <v>80</v>
      </c>
      <c r="C70" s="61">
        <v>135</v>
      </c>
    </row>
    <row r="71" spans="1:3" ht="12.75">
      <c r="A71" s="14" t="s">
        <v>100</v>
      </c>
      <c r="B71" s="13" t="s">
        <v>81</v>
      </c>
      <c r="C71" s="60">
        <v>-383.8</v>
      </c>
    </row>
    <row r="72" spans="1:3" ht="12.75">
      <c r="A72" s="16" t="s">
        <v>165</v>
      </c>
      <c r="B72" s="17" t="s">
        <v>82</v>
      </c>
      <c r="C72" s="53">
        <f>C73+C74</f>
        <v>-132.89999999999998</v>
      </c>
    </row>
    <row r="73" spans="1:3" s="7" customFormat="1" ht="12.75">
      <c r="A73" s="14" t="s">
        <v>135</v>
      </c>
      <c r="B73" s="13" t="s">
        <v>137</v>
      </c>
      <c r="C73" s="60">
        <v>-465</v>
      </c>
    </row>
    <row r="74" spans="1:3" s="7" customFormat="1" ht="12.75">
      <c r="A74" s="14" t="s">
        <v>136</v>
      </c>
      <c r="B74" s="13" t="s">
        <v>138</v>
      </c>
      <c r="C74" s="61">
        <v>332.1</v>
      </c>
    </row>
    <row r="75" spans="1:3" ht="25.5">
      <c r="A75" s="15" t="s">
        <v>162</v>
      </c>
      <c r="B75" s="11" t="s">
        <v>36</v>
      </c>
      <c r="C75" s="58">
        <f>C76+C79</f>
        <v>-881.3</v>
      </c>
    </row>
    <row r="76" spans="1:3" ht="12.75">
      <c r="A76" s="16" t="s">
        <v>101</v>
      </c>
      <c r="B76" s="17" t="s">
        <v>102</v>
      </c>
      <c r="C76" s="53">
        <f>C77</f>
        <v>-109.5</v>
      </c>
    </row>
    <row r="77" spans="1:3" ht="12.75">
      <c r="A77" s="16" t="s">
        <v>72</v>
      </c>
      <c r="B77" s="17" t="s">
        <v>73</v>
      </c>
      <c r="C77" s="53">
        <f>C78</f>
        <v>-109.5</v>
      </c>
    </row>
    <row r="78" spans="1:3" ht="25.5">
      <c r="A78" s="14" t="s">
        <v>75</v>
      </c>
      <c r="B78" s="13" t="s">
        <v>74</v>
      </c>
      <c r="C78" s="60">
        <f>-35-74.5</f>
        <v>-109.5</v>
      </c>
    </row>
    <row r="79" spans="1:3" ht="12.75">
      <c r="A79" s="16" t="s">
        <v>103</v>
      </c>
      <c r="B79" s="17" t="s">
        <v>104</v>
      </c>
      <c r="C79" s="53">
        <f>C80+C82</f>
        <v>-771.8</v>
      </c>
    </row>
    <row r="80" spans="1:3" ht="25.5">
      <c r="A80" s="45" t="s">
        <v>210</v>
      </c>
      <c r="B80" s="17" t="s">
        <v>276</v>
      </c>
      <c r="C80" s="52">
        <f>C81</f>
        <v>458.2</v>
      </c>
    </row>
    <row r="81" spans="1:3" ht="25.5">
      <c r="A81" s="18" t="s">
        <v>211</v>
      </c>
      <c r="B81" s="46" t="s">
        <v>277</v>
      </c>
      <c r="C81" s="61">
        <v>458.2</v>
      </c>
    </row>
    <row r="82" spans="1:3" ht="12.75">
      <c r="A82" s="16" t="s">
        <v>76</v>
      </c>
      <c r="B82" s="17" t="s">
        <v>77</v>
      </c>
      <c r="C82" s="53">
        <f>C83</f>
        <v>-1230</v>
      </c>
    </row>
    <row r="83" spans="1:3" s="7" customFormat="1" ht="12.75">
      <c r="A83" s="14" t="s">
        <v>78</v>
      </c>
      <c r="B83" s="13" t="s">
        <v>79</v>
      </c>
      <c r="C83" s="60">
        <f>-1221.7-8.3</f>
        <v>-1230</v>
      </c>
    </row>
    <row r="84" spans="1:3" ht="25.5">
      <c r="A84" s="15" t="s">
        <v>37</v>
      </c>
      <c r="B84" s="11" t="s">
        <v>38</v>
      </c>
      <c r="C84" s="66">
        <f>C85+C88</f>
        <v>12461.4</v>
      </c>
    </row>
    <row r="85" spans="1:3" ht="51">
      <c r="A85" s="16" t="s">
        <v>112</v>
      </c>
      <c r="B85" s="17" t="s">
        <v>39</v>
      </c>
      <c r="C85" s="54">
        <f>C86</f>
        <v>10705.3</v>
      </c>
    </row>
    <row r="86" spans="1:3" ht="63.75">
      <c r="A86" s="16" t="s">
        <v>119</v>
      </c>
      <c r="B86" s="17" t="s">
        <v>105</v>
      </c>
      <c r="C86" s="52">
        <f>C87</f>
        <v>10705.3</v>
      </c>
    </row>
    <row r="87" spans="1:3" ht="65.25" customHeight="1">
      <c r="A87" s="14" t="s">
        <v>106</v>
      </c>
      <c r="B87" s="13" t="s">
        <v>70</v>
      </c>
      <c r="C87" s="52">
        <f>4429+6259.4+16.9</f>
        <v>10705.3</v>
      </c>
    </row>
    <row r="88" spans="1:3" ht="25.5">
      <c r="A88" s="16" t="s">
        <v>113</v>
      </c>
      <c r="B88" s="17" t="s">
        <v>40</v>
      </c>
      <c r="C88" s="52">
        <f>C89+C91</f>
        <v>1756.1000000000001</v>
      </c>
    </row>
    <row r="89" spans="1:3" ht="25.5">
      <c r="A89" s="16" t="s">
        <v>41</v>
      </c>
      <c r="B89" s="17" t="s">
        <v>42</v>
      </c>
      <c r="C89" s="52">
        <f>C90</f>
        <v>1574.4</v>
      </c>
    </row>
    <row r="90" spans="1:3" ht="38.25">
      <c r="A90" s="14" t="s">
        <v>122</v>
      </c>
      <c r="B90" s="13" t="s">
        <v>43</v>
      </c>
      <c r="C90" s="61">
        <v>1574.4</v>
      </c>
    </row>
    <row r="91" spans="1:3" ht="51">
      <c r="A91" s="16" t="s">
        <v>130</v>
      </c>
      <c r="B91" s="17" t="s">
        <v>132</v>
      </c>
      <c r="C91" s="52">
        <f>C92</f>
        <v>181.7</v>
      </c>
    </row>
    <row r="92" spans="1:3" ht="63.75">
      <c r="A92" s="14" t="s">
        <v>131</v>
      </c>
      <c r="B92" s="13" t="s">
        <v>129</v>
      </c>
      <c r="C92" s="61">
        <v>181.7</v>
      </c>
    </row>
    <row r="93" spans="1:3" ht="12.75">
      <c r="A93" s="15" t="s">
        <v>44</v>
      </c>
      <c r="B93" s="11" t="s">
        <v>45</v>
      </c>
      <c r="C93" s="47">
        <f>C94+C129+C132+C143+C135+C137</f>
        <v>-322.7</v>
      </c>
    </row>
    <row r="94" spans="1:3" ht="25.5">
      <c r="A94" s="15" t="s">
        <v>166</v>
      </c>
      <c r="B94" s="11" t="s">
        <v>167</v>
      </c>
      <c r="C94" s="66">
        <f>C95</f>
        <v>795.7</v>
      </c>
    </row>
    <row r="95" spans="1:3" ht="25.5">
      <c r="A95" s="16" t="s">
        <v>166</v>
      </c>
      <c r="B95" s="17" t="s">
        <v>167</v>
      </c>
      <c r="C95" s="54">
        <f>C96+C98+C100+C105+C107+C118+C122+C127+C111+C114+C116+C103+C109+C124</f>
        <v>795.7</v>
      </c>
    </row>
    <row r="96" spans="1:3" ht="38.25">
      <c r="A96" s="16" t="s">
        <v>174</v>
      </c>
      <c r="B96" s="17" t="s">
        <v>175</v>
      </c>
      <c r="C96" s="53">
        <f>C97</f>
        <v>-9.8</v>
      </c>
    </row>
    <row r="97" spans="1:3" s="7" customFormat="1" ht="63.75">
      <c r="A97" s="14" t="s">
        <v>176</v>
      </c>
      <c r="B97" s="13" t="s">
        <v>177</v>
      </c>
      <c r="C97" s="60">
        <v>-9.8</v>
      </c>
    </row>
    <row r="98" spans="1:3" ht="51">
      <c r="A98" s="16" t="s">
        <v>168</v>
      </c>
      <c r="B98" s="17" t="s">
        <v>169</v>
      </c>
      <c r="C98" s="52">
        <f>C99</f>
        <v>48.8</v>
      </c>
    </row>
    <row r="99" spans="1:3" s="7" customFormat="1" ht="76.5">
      <c r="A99" s="14" t="s">
        <v>170</v>
      </c>
      <c r="B99" s="13" t="s">
        <v>171</v>
      </c>
      <c r="C99" s="61">
        <v>48.8</v>
      </c>
    </row>
    <row r="100" spans="1:3" ht="38.25">
      <c r="A100" s="21" t="s">
        <v>172</v>
      </c>
      <c r="B100" s="37" t="s">
        <v>173</v>
      </c>
      <c r="C100" s="52">
        <f>C101+C102</f>
        <v>72.9</v>
      </c>
    </row>
    <row r="101" spans="1:3" ht="71.25" customHeight="1">
      <c r="A101" s="18" t="s">
        <v>264</v>
      </c>
      <c r="B101" s="20" t="s">
        <v>265</v>
      </c>
      <c r="C101" s="61">
        <v>49</v>
      </c>
    </row>
    <row r="102" spans="1:3" s="7" customFormat="1" ht="57" customHeight="1">
      <c r="A102" s="14" t="s">
        <v>178</v>
      </c>
      <c r="B102" s="20" t="s">
        <v>179</v>
      </c>
      <c r="C102" s="61">
        <v>23.9</v>
      </c>
    </row>
    <row r="103" spans="1:3" s="7" customFormat="1" ht="45" customHeight="1">
      <c r="A103" s="16" t="s">
        <v>240</v>
      </c>
      <c r="B103" s="19" t="s">
        <v>226</v>
      </c>
      <c r="C103" s="53">
        <f>C104</f>
        <v>-231.3</v>
      </c>
    </row>
    <row r="104" spans="1:3" s="7" customFormat="1" ht="82.5" customHeight="1">
      <c r="A104" s="14" t="s">
        <v>241</v>
      </c>
      <c r="B104" s="20" t="s">
        <v>227</v>
      </c>
      <c r="C104" s="60">
        <v>-231.3</v>
      </c>
    </row>
    <row r="105" spans="1:3" ht="38.25">
      <c r="A105" s="16" t="s">
        <v>180</v>
      </c>
      <c r="B105" s="19" t="s">
        <v>181</v>
      </c>
      <c r="C105" s="53">
        <f>C106</f>
        <v>-11.5</v>
      </c>
    </row>
    <row r="106" spans="1:3" ht="76.5">
      <c r="A106" s="14" t="s">
        <v>182</v>
      </c>
      <c r="B106" s="20" t="s">
        <v>183</v>
      </c>
      <c r="C106" s="60">
        <v>-11.5</v>
      </c>
    </row>
    <row r="107" spans="1:3" ht="38.25">
      <c r="A107" s="16" t="s">
        <v>315</v>
      </c>
      <c r="B107" s="67" t="s">
        <v>316</v>
      </c>
      <c r="C107" s="70">
        <f>C108</f>
        <v>4</v>
      </c>
    </row>
    <row r="108" spans="1:3" ht="63.75">
      <c r="A108" s="68" t="s">
        <v>317</v>
      </c>
      <c r="B108" s="69" t="s">
        <v>318</v>
      </c>
      <c r="C108" s="71">
        <v>4</v>
      </c>
    </row>
    <row r="109" spans="1:3" ht="38.25">
      <c r="A109" s="16" t="s">
        <v>242</v>
      </c>
      <c r="B109" s="19" t="s">
        <v>229</v>
      </c>
      <c r="C109" s="53">
        <f>C110</f>
        <v>-2</v>
      </c>
    </row>
    <row r="110" spans="1:3" ht="54.75" customHeight="1">
      <c r="A110" s="14" t="s">
        <v>243</v>
      </c>
      <c r="B110" s="20" t="s">
        <v>230</v>
      </c>
      <c r="C110" s="60">
        <v>-2</v>
      </c>
    </row>
    <row r="111" spans="1:3" ht="51">
      <c r="A111" s="16" t="s">
        <v>244</v>
      </c>
      <c r="B111" s="19" t="s">
        <v>213</v>
      </c>
      <c r="C111" s="53">
        <f>C112+C113</f>
        <v>-133</v>
      </c>
    </row>
    <row r="112" spans="1:3" ht="81" customHeight="1">
      <c r="A112" s="14" t="s">
        <v>245</v>
      </c>
      <c r="B112" s="20" t="s">
        <v>228</v>
      </c>
      <c r="C112" s="60">
        <v>-162.5</v>
      </c>
    </row>
    <row r="113" spans="1:3" ht="65.25" customHeight="1">
      <c r="A113" s="14" t="s">
        <v>246</v>
      </c>
      <c r="B113" s="20" t="s">
        <v>214</v>
      </c>
      <c r="C113" s="61">
        <v>29.5</v>
      </c>
    </row>
    <row r="114" spans="1:3" ht="51">
      <c r="A114" s="16" t="s">
        <v>247</v>
      </c>
      <c r="B114" s="19" t="s">
        <v>215</v>
      </c>
      <c r="C114" s="53">
        <f>C115</f>
        <v>-18.2</v>
      </c>
    </row>
    <row r="115" spans="1:3" ht="77.25" customHeight="1">
      <c r="A115" s="14" t="s">
        <v>248</v>
      </c>
      <c r="B115" s="20" t="s">
        <v>216</v>
      </c>
      <c r="C115" s="60">
        <v>-18.2</v>
      </c>
    </row>
    <row r="116" spans="1:3" ht="38.25">
      <c r="A116" s="16" t="s">
        <v>249</v>
      </c>
      <c r="B116" s="19" t="s">
        <v>218</v>
      </c>
      <c r="C116" s="70">
        <f>C117</f>
        <v>6.4</v>
      </c>
    </row>
    <row r="117" spans="1:3" ht="63.75">
      <c r="A117" s="14" t="s">
        <v>250</v>
      </c>
      <c r="B117" s="20" t="s">
        <v>217</v>
      </c>
      <c r="C117" s="71">
        <v>6.4</v>
      </c>
    </row>
    <row r="118" spans="1:3" ht="38.25">
      <c r="A118" s="21" t="s">
        <v>184</v>
      </c>
      <c r="B118" s="19" t="s">
        <v>185</v>
      </c>
      <c r="C118" s="52">
        <f>C119+C120+C121</f>
        <v>45</v>
      </c>
    </row>
    <row r="119" spans="1:3" ht="64.5" customHeight="1">
      <c r="A119" s="18" t="s">
        <v>219</v>
      </c>
      <c r="B119" s="20" t="s">
        <v>220</v>
      </c>
      <c r="C119" s="60">
        <v>-5</v>
      </c>
    </row>
    <row r="120" spans="1:3" ht="53.25" customHeight="1">
      <c r="A120" s="14" t="s">
        <v>186</v>
      </c>
      <c r="B120" s="20" t="s">
        <v>187</v>
      </c>
      <c r="C120" s="61">
        <v>59.6</v>
      </c>
    </row>
    <row r="121" spans="1:3" s="7" customFormat="1" ht="51">
      <c r="A121" s="14" t="s">
        <v>251</v>
      </c>
      <c r="B121" s="20" t="s">
        <v>207</v>
      </c>
      <c r="C121" s="60">
        <v>-9.6</v>
      </c>
    </row>
    <row r="122" spans="1:3" ht="51">
      <c r="A122" s="16" t="s">
        <v>188</v>
      </c>
      <c r="B122" s="19" t="s">
        <v>189</v>
      </c>
      <c r="C122" s="52">
        <f>C123</f>
        <v>987.4</v>
      </c>
    </row>
    <row r="123" spans="1:3" s="7" customFormat="1" ht="63.75">
      <c r="A123" s="14" t="s">
        <v>190</v>
      </c>
      <c r="B123" s="38" t="s">
        <v>191</v>
      </c>
      <c r="C123" s="61">
        <v>987.4</v>
      </c>
    </row>
    <row r="124" spans="1:3" s="7" customFormat="1" ht="79.5" customHeight="1" hidden="1">
      <c r="A124" s="16" t="s">
        <v>266</v>
      </c>
      <c r="B124" s="19" t="s">
        <v>267</v>
      </c>
      <c r="C124" s="48">
        <f>C125+C126</f>
        <v>0</v>
      </c>
    </row>
    <row r="125" spans="1:3" s="7" customFormat="1" ht="118.5" customHeight="1" hidden="1">
      <c r="A125" s="14" t="s">
        <v>268</v>
      </c>
      <c r="B125" s="20" t="s">
        <v>269</v>
      </c>
      <c r="C125" s="49">
        <v>0</v>
      </c>
    </row>
    <row r="126" spans="1:3" s="7" customFormat="1" ht="102.75" customHeight="1" hidden="1">
      <c r="A126" s="14" t="s">
        <v>270</v>
      </c>
      <c r="B126" s="20" t="s">
        <v>271</v>
      </c>
      <c r="C126" s="49">
        <v>0</v>
      </c>
    </row>
    <row r="127" spans="1:3" s="7" customFormat="1" ht="78" customHeight="1">
      <c r="A127" s="72" t="s">
        <v>319</v>
      </c>
      <c r="B127" s="19" t="s">
        <v>320</v>
      </c>
      <c r="C127" s="52">
        <f>C128</f>
        <v>37</v>
      </c>
    </row>
    <row r="128" spans="1:3" s="7" customFormat="1" ht="102.75" customHeight="1">
      <c r="A128" s="14" t="s">
        <v>321</v>
      </c>
      <c r="B128" s="20" t="s">
        <v>322</v>
      </c>
      <c r="C128" s="61">
        <v>37</v>
      </c>
    </row>
    <row r="129" spans="1:3" ht="25.5">
      <c r="A129" s="15" t="s">
        <v>192</v>
      </c>
      <c r="B129" s="39" t="s">
        <v>193</v>
      </c>
      <c r="C129" s="58">
        <f>C130+C131</f>
        <v>-29.6</v>
      </c>
    </row>
    <row r="130" spans="1:3" s="7" customFormat="1" ht="46.5" customHeight="1">
      <c r="A130" s="16" t="s">
        <v>252</v>
      </c>
      <c r="B130" s="37" t="s">
        <v>194</v>
      </c>
      <c r="C130" s="60">
        <v>-32.6</v>
      </c>
    </row>
    <row r="131" spans="1:3" s="7" customFormat="1" ht="46.5" customHeight="1">
      <c r="A131" s="82" t="s">
        <v>334</v>
      </c>
      <c r="B131" s="37" t="s">
        <v>333</v>
      </c>
      <c r="C131" s="81">
        <v>3</v>
      </c>
    </row>
    <row r="132" spans="1:3" ht="76.5">
      <c r="A132" s="10" t="s">
        <v>195</v>
      </c>
      <c r="B132" s="22" t="s">
        <v>196</v>
      </c>
      <c r="C132" s="58">
        <f>C133</f>
        <v>-440.7</v>
      </c>
    </row>
    <row r="133" spans="1:3" ht="51">
      <c r="A133" s="40" t="s">
        <v>198</v>
      </c>
      <c r="B133" s="17" t="s">
        <v>199</v>
      </c>
      <c r="C133" s="53">
        <f>C134</f>
        <v>-440.7</v>
      </c>
    </row>
    <row r="134" spans="1:3" ht="51">
      <c r="A134" s="14" t="s">
        <v>197</v>
      </c>
      <c r="B134" s="13" t="s">
        <v>200</v>
      </c>
      <c r="C134" s="60">
        <v>-440.7</v>
      </c>
    </row>
    <row r="135" spans="1:3" ht="45.75" customHeight="1">
      <c r="A135" s="15" t="s">
        <v>253</v>
      </c>
      <c r="B135" s="22" t="s">
        <v>212</v>
      </c>
      <c r="C135" s="58">
        <f>C136</f>
        <v>-199.4</v>
      </c>
    </row>
    <row r="136" spans="1:3" ht="38.25">
      <c r="A136" s="16" t="s">
        <v>221</v>
      </c>
      <c r="B136" s="19" t="s">
        <v>222</v>
      </c>
      <c r="C136" s="60">
        <v>-199.4</v>
      </c>
    </row>
    <row r="137" spans="1:3" ht="25.5">
      <c r="A137" s="15" t="s">
        <v>323</v>
      </c>
      <c r="B137" s="22" t="s">
        <v>324</v>
      </c>
      <c r="C137" s="75">
        <f>C138+C140</f>
        <v>33.7</v>
      </c>
    </row>
    <row r="138" spans="1:3" ht="76.5">
      <c r="A138" s="16" t="s">
        <v>287</v>
      </c>
      <c r="B138" s="19" t="s">
        <v>288</v>
      </c>
      <c r="C138" s="52">
        <f>C139</f>
        <v>12</v>
      </c>
    </row>
    <row r="139" spans="1:3" ht="38.25">
      <c r="A139" s="16" t="s">
        <v>289</v>
      </c>
      <c r="B139" s="19" t="s">
        <v>290</v>
      </c>
      <c r="C139" s="61">
        <v>12</v>
      </c>
    </row>
    <row r="140" spans="1:3" ht="51" customHeight="1">
      <c r="A140" s="16" t="s">
        <v>325</v>
      </c>
      <c r="B140" s="19" t="s">
        <v>326</v>
      </c>
      <c r="C140" s="74">
        <f>C141+C142</f>
        <v>21.700000000000003</v>
      </c>
    </row>
    <row r="141" spans="1:3" ht="50.25" customHeight="1">
      <c r="A141" s="14" t="s">
        <v>327</v>
      </c>
      <c r="B141" s="20" t="s">
        <v>328</v>
      </c>
      <c r="C141" s="60">
        <v>-23.9</v>
      </c>
    </row>
    <row r="142" spans="1:3" ht="51">
      <c r="A142" s="73" t="s">
        <v>329</v>
      </c>
      <c r="B142" s="13" t="s">
        <v>330</v>
      </c>
      <c r="C142" s="61">
        <v>45.6</v>
      </c>
    </row>
    <row r="143" spans="1:3" s="9" customFormat="1" ht="25.5">
      <c r="A143" s="10" t="s">
        <v>201</v>
      </c>
      <c r="B143" s="22" t="s">
        <v>202</v>
      </c>
      <c r="C143" s="58">
        <f>C144</f>
        <v>-482.4</v>
      </c>
    </row>
    <row r="144" spans="1:3" ht="25.5">
      <c r="A144" s="16" t="s">
        <v>205</v>
      </c>
      <c r="B144" s="17" t="s">
        <v>202</v>
      </c>
      <c r="C144" s="53">
        <f>C145</f>
        <v>-482.4</v>
      </c>
    </row>
    <row r="145" spans="1:3" s="7" customFormat="1" ht="51">
      <c r="A145" s="14" t="s">
        <v>203</v>
      </c>
      <c r="B145" s="13" t="s">
        <v>204</v>
      </c>
      <c r="C145" s="60">
        <v>-482.4</v>
      </c>
    </row>
    <row r="146" spans="1:3" s="7" customFormat="1" ht="18" customHeight="1">
      <c r="A146" s="15" t="s">
        <v>285</v>
      </c>
      <c r="B146" s="39" t="s">
        <v>286</v>
      </c>
      <c r="C146" s="59">
        <f>C147</f>
        <v>18.9</v>
      </c>
    </row>
    <row r="147" spans="1:3" s="7" customFormat="1" ht="17.25" customHeight="1">
      <c r="A147" s="76" t="s">
        <v>331</v>
      </c>
      <c r="B147" s="77" t="s">
        <v>332</v>
      </c>
      <c r="C147" s="61">
        <v>18.9</v>
      </c>
    </row>
    <row r="148" spans="1:3" ht="18" customHeight="1">
      <c r="A148" s="10" t="s">
        <v>46</v>
      </c>
      <c r="B148" s="11" t="s">
        <v>47</v>
      </c>
      <c r="C148" s="66">
        <f>C149</f>
        <v>67807.9</v>
      </c>
    </row>
    <row r="149" spans="1:3" ht="25.5">
      <c r="A149" s="16" t="s">
        <v>48</v>
      </c>
      <c r="B149" s="17" t="s">
        <v>49</v>
      </c>
      <c r="C149" s="54">
        <f>C150+C153+C162+C171</f>
        <v>67807.9</v>
      </c>
    </row>
    <row r="150" spans="1:3" ht="25.5">
      <c r="A150" s="15" t="s">
        <v>123</v>
      </c>
      <c r="B150" s="11" t="s">
        <v>139</v>
      </c>
      <c r="C150" s="66">
        <f>C151</f>
        <v>67487.6</v>
      </c>
    </row>
    <row r="151" spans="1:3" ht="25.5">
      <c r="A151" s="16" t="s">
        <v>50</v>
      </c>
      <c r="B151" s="17" t="s">
        <v>140</v>
      </c>
      <c r="C151" s="54">
        <f>SUM(C152)</f>
        <v>67487.6</v>
      </c>
    </row>
    <row r="152" spans="1:3" ht="25.5">
      <c r="A152" s="14" t="s">
        <v>51</v>
      </c>
      <c r="B152" s="13" t="s">
        <v>141</v>
      </c>
      <c r="C152" s="78">
        <v>67487.6</v>
      </c>
    </row>
    <row r="153" spans="1:3" ht="25.5">
      <c r="A153" s="15" t="s">
        <v>107</v>
      </c>
      <c r="B153" s="11" t="s">
        <v>142</v>
      </c>
      <c r="C153" s="47">
        <f>C154+C160+C156+C158</f>
        <v>-10095.2</v>
      </c>
    </row>
    <row r="154" spans="1:3" ht="38.25">
      <c r="A154" s="16" t="s">
        <v>291</v>
      </c>
      <c r="B154" s="17" t="s">
        <v>292</v>
      </c>
      <c r="C154" s="48">
        <f>C155</f>
        <v>0</v>
      </c>
    </row>
    <row r="155" spans="1:4" ht="51">
      <c r="A155" s="14" t="s">
        <v>294</v>
      </c>
      <c r="B155" s="13" t="s">
        <v>293</v>
      </c>
      <c r="C155" s="49">
        <v>0</v>
      </c>
      <c r="D155" s="80">
        <v>-2.5</v>
      </c>
    </row>
    <row r="156" spans="1:3" ht="56.25" customHeight="1">
      <c r="A156" s="16" t="s">
        <v>295</v>
      </c>
      <c r="B156" s="17" t="s">
        <v>298</v>
      </c>
      <c r="C156" s="48">
        <f>C157</f>
        <v>-4836</v>
      </c>
    </row>
    <row r="157" spans="1:3" ht="48" customHeight="1">
      <c r="A157" s="14" t="s">
        <v>296</v>
      </c>
      <c r="B157" s="13" t="s">
        <v>297</v>
      </c>
      <c r="C157" s="49">
        <v>-4836</v>
      </c>
    </row>
    <row r="158" spans="1:3" ht="48" customHeight="1">
      <c r="A158" s="16" t="s">
        <v>282</v>
      </c>
      <c r="B158" s="19" t="s">
        <v>283</v>
      </c>
      <c r="C158" s="49">
        <f>C159</f>
        <v>-357.6</v>
      </c>
    </row>
    <row r="159" spans="1:3" ht="54.75" customHeight="1">
      <c r="A159" s="14" t="s">
        <v>281</v>
      </c>
      <c r="B159" s="20" t="s">
        <v>284</v>
      </c>
      <c r="C159" s="49">
        <f>-218.2-139.4</f>
        <v>-357.6</v>
      </c>
    </row>
    <row r="160" spans="1:3" ht="30" customHeight="1">
      <c r="A160" s="16" t="s">
        <v>52</v>
      </c>
      <c r="B160" s="17" t="s">
        <v>143</v>
      </c>
      <c r="C160" s="48">
        <f>C161</f>
        <v>-4901.6</v>
      </c>
    </row>
    <row r="161" spans="1:3" ht="34.5" customHeight="1">
      <c r="A161" s="14" t="s">
        <v>108</v>
      </c>
      <c r="B161" s="13" t="s">
        <v>144</v>
      </c>
      <c r="C161" s="79">
        <f>-3001.7-1836.9-63</f>
        <v>-4901.6</v>
      </c>
    </row>
    <row r="162" spans="1:3" ht="33" customHeight="1">
      <c r="A162" s="15" t="s">
        <v>124</v>
      </c>
      <c r="B162" s="11" t="s">
        <v>145</v>
      </c>
      <c r="C162" s="66">
        <f>C163+C169+C165+C167</f>
        <v>11104.599999999999</v>
      </c>
    </row>
    <row r="163" spans="1:3" ht="30.75" customHeight="1">
      <c r="A163" s="16" t="s">
        <v>54</v>
      </c>
      <c r="B163" s="17" t="s">
        <v>146</v>
      </c>
      <c r="C163" s="54">
        <f>SUM(C164)</f>
        <v>14749.599999999999</v>
      </c>
    </row>
    <row r="164" spans="1:3" ht="25.5">
      <c r="A164" s="14" t="s">
        <v>127</v>
      </c>
      <c r="B164" s="13" t="s">
        <v>147</v>
      </c>
      <c r="C164" s="78">
        <f>8778.9+10365.4-1500-1120.7+343.8-607.8-1510</f>
        <v>14749.599999999999</v>
      </c>
    </row>
    <row r="165" spans="1:3" ht="38.25">
      <c r="A165" s="16" t="s">
        <v>254</v>
      </c>
      <c r="B165" s="19" t="s">
        <v>209</v>
      </c>
      <c r="C165" s="78">
        <f>C166</f>
        <v>-2000</v>
      </c>
    </row>
    <row r="166" spans="1:3" ht="38.25">
      <c r="A166" s="14" t="s">
        <v>273</v>
      </c>
      <c r="B166" s="20" t="s">
        <v>208</v>
      </c>
      <c r="C166" s="79">
        <v>-2000</v>
      </c>
    </row>
    <row r="167" spans="1:3" ht="54.75" customHeight="1">
      <c r="A167" s="16" t="s">
        <v>272</v>
      </c>
      <c r="B167" s="19" t="s">
        <v>275</v>
      </c>
      <c r="C167" s="78">
        <f>C168</f>
        <v>-2000</v>
      </c>
    </row>
    <row r="168" spans="1:3" ht="51" customHeight="1">
      <c r="A168" s="14" t="s">
        <v>274</v>
      </c>
      <c r="B168" s="20" t="s">
        <v>275</v>
      </c>
      <c r="C168" s="79">
        <v>-2000</v>
      </c>
    </row>
    <row r="169" spans="1:3" ht="25.5">
      <c r="A169" s="16" t="s">
        <v>53</v>
      </c>
      <c r="B169" s="17" t="s">
        <v>148</v>
      </c>
      <c r="C169" s="78">
        <f>C170</f>
        <v>355</v>
      </c>
    </row>
    <row r="170" spans="1:3" ht="25.5">
      <c r="A170" s="14" t="s">
        <v>126</v>
      </c>
      <c r="B170" s="13" t="s">
        <v>149</v>
      </c>
      <c r="C170" s="79">
        <v>355</v>
      </c>
    </row>
    <row r="171" spans="1:3" ht="12.75">
      <c r="A171" s="15" t="s">
        <v>55</v>
      </c>
      <c r="B171" s="11" t="s">
        <v>150</v>
      </c>
      <c r="C171" s="47">
        <f>C174+C172</f>
        <v>-689.1</v>
      </c>
    </row>
    <row r="172" spans="1:3" ht="38.25">
      <c r="A172" s="16" t="s">
        <v>255</v>
      </c>
      <c r="B172" s="19" t="s">
        <v>223</v>
      </c>
      <c r="C172" s="48">
        <f>C173</f>
        <v>-1012.1</v>
      </c>
    </row>
    <row r="173" spans="1:3" ht="16.5" customHeight="1">
      <c r="A173" s="18" t="s">
        <v>256</v>
      </c>
      <c r="B173" s="20" t="s">
        <v>224</v>
      </c>
      <c r="C173" s="49">
        <v>-1012.1</v>
      </c>
    </row>
    <row r="174" spans="1:3" ht="45" customHeight="1">
      <c r="A174" s="21" t="s">
        <v>56</v>
      </c>
      <c r="B174" s="17" t="s">
        <v>151</v>
      </c>
      <c r="C174" s="54">
        <f>SUM(C175)</f>
        <v>323</v>
      </c>
    </row>
    <row r="175" spans="1:3" ht="54.75" customHeight="1">
      <c r="A175" s="18" t="s">
        <v>128</v>
      </c>
      <c r="B175" s="13" t="s">
        <v>152</v>
      </c>
      <c r="C175" s="79">
        <f>350-5.2-21.8</f>
        <v>323</v>
      </c>
    </row>
    <row r="176" spans="1:3" ht="21" customHeight="1">
      <c r="A176" s="10" t="s">
        <v>57</v>
      </c>
      <c r="B176" s="11"/>
      <c r="C176" s="66">
        <f>C10+C148</f>
        <v>164402.59999999998</v>
      </c>
    </row>
    <row r="178" spans="1:3" s="12" customFormat="1" ht="21.75" customHeight="1">
      <c r="A178" s="24"/>
      <c r="B178" s="41"/>
      <c r="C178" s="42"/>
    </row>
    <row r="180" ht="12.75">
      <c r="C180" s="43"/>
    </row>
  </sheetData>
  <sheetProtection/>
  <mergeCells count="4">
    <mergeCell ref="B1:C1"/>
    <mergeCell ref="B2:C2"/>
    <mergeCell ref="B3:C3"/>
    <mergeCell ref="A6:C6"/>
  </mergeCells>
  <printOptions/>
  <pageMargins left="0.7086614173228347" right="0.1968503937007874" top="0.5905511811023623" bottom="0.5905511811023623" header="0.31496062992125984" footer="0.31496062992125984"/>
  <pageSetup firstPageNumber="6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ZorinaLV</cp:lastModifiedBy>
  <cp:lastPrinted>2023-12-12T14:54:38Z</cp:lastPrinted>
  <dcterms:created xsi:type="dcterms:W3CDTF">1996-10-08T23:32:33Z</dcterms:created>
  <dcterms:modified xsi:type="dcterms:W3CDTF">2023-12-12T14:54:41Z</dcterms:modified>
  <cp:category/>
  <cp:version/>
  <cp:contentType/>
  <cp:contentStatus/>
</cp:coreProperties>
</file>