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ТАБЛИЦА 1(2023-2025 год)" sheetId="1" r:id="rId1"/>
  </sheets>
  <definedNames>
    <definedName name="_xlnm.Print_Titles" localSheetId="0">'ТАБЛИЦА 1(2023-2025 год)'!$4:$4</definedName>
    <definedName name="_xlnm.Print_Area" localSheetId="0">'ТАБЛИЦА 1(2023-2025 год)'!$A$1:$H$164</definedName>
  </definedNames>
  <calcPr fullCalcOnLoad="1"/>
</workbook>
</file>

<file path=xl/sharedStrings.xml><?xml version="1.0" encoding="utf-8"?>
<sst xmlns="http://schemas.openxmlformats.org/spreadsheetml/2006/main" count="376" uniqueCount="363">
  <si>
    <t xml:space="preserve">Наименование </t>
  </si>
  <si>
    <t>Код бюджетной классификации</t>
  </si>
  <si>
    <t>Примечание</t>
  </si>
  <si>
    <t>БЕЗВОЗМЕЗДНЫЕ ПОСТУПЛЕНИЯ</t>
  </si>
  <si>
    <t>000 2 00 00000 00 0000 000</t>
  </si>
  <si>
    <t>ИТОГО ДОХОДОВ</t>
  </si>
  <si>
    <t>Сумма корректировки  (руб.)</t>
  </si>
  <si>
    <t xml:space="preserve">Сумма корректировки (тыс.руб.)               </t>
  </si>
  <si>
    <t>Сумма корректировки (руб.)</t>
  </si>
  <si>
    <t xml:space="preserve">Корректировка по доходам к проекту решения Думы города Урай "О внесении изменений в бюджет городского округа Урай Ханты-Мансийского автономного округа – Югры на 2023 год и на плановый период 2024 и 2025 годов"                                                     
</t>
  </si>
  <si>
    <t xml:space="preserve">СУБСИДИИ БЮДЖЕТАМ БЮДЖЕТНОЙ СИСТЕМЫ РОССИЙСКОЙ ФЕДЕРАЦИИ (МЕЖБЮДЖЕТНЫЕ СУБСИДИИ)               </t>
  </si>
  <si>
    <t>000 2 02 20000 00 0000 150</t>
  </si>
  <si>
    <t>ИНЫЕ МЕЖБЮДЖЕТНЫЕ ТРАНСФЕРТЫ всего, в том числе:</t>
  </si>
  <si>
    <t>000 2 02 40000 00 0000 150</t>
  </si>
  <si>
    <t>000 202 49999 04 0000 150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</si>
  <si>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</si>
  <si>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</si>
  <si>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</si>
  <si>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</si>
  <si>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Иные межбюджетные трансферты на реализацию наказов избирателей депутатам Думы ХМАО – Югры</t>
  </si>
  <si>
    <t>НАЛОГОВЫЕ И НЕНАЛОГОВЫЕ ДОХОДЫ, в том числе:</t>
  </si>
  <si>
    <t>000 1 00 00000 00 0000 000</t>
  </si>
  <si>
    <t>НАЛОГОВЫЕ ДОХОДЫ, в том числе:</t>
  </si>
  <si>
    <t>ГОСУДАРСТВЕННАЯ ПОШЛИНА</t>
  </si>
  <si>
    <t>000 1 08 00000 00 0000 000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</si>
  <si>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</si>
  <si>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</si>
  <si>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 xml:space="preserve">СУБВЕНЦИИ БЮДЖЕТАМ БЮДЖЕТНОЙ СИСТЕМЫ РОССИЙСКОЙ ФЕДЕРАЦИИ           </t>
  </si>
  <si>
    <t>000 2 02 30000 00 0000 150</t>
  </si>
  <si>
    <t>000 2 02 30024 00 0000 150</t>
  </si>
  <si>
    <t>000 2 02 29999 04 0000 150</t>
  </si>
  <si>
    <t>Дотации бюджетам городских округов на поддержку мер по обеспечению сбалансированности бюджетов</t>
  </si>
  <si>
    <t>000 2 02 15002 04 0000 150</t>
  </si>
  <si>
    <t>Субвенции ОБ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ХМАО-Югры отдельных государственных полномочий в области образования</t>
  </si>
  <si>
    <t>Решение Думы от 26.10.2023 №73</t>
  </si>
  <si>
    <t>Государственная пошлина за выдачу разрешения на установку рекламной конструкции</t>
  </si>
  <si>
    <t>000 1 08 07150 01 0000 110</t>
  </si>
  <si>
    <t>НЕНАЛОГОВЫЕ ДОХОДЫ, в том числе: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</si>
  <si>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</si>
  <si>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</si>
  <si>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</si>
  <si>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</si>
  <si>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</si>
  <si>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</si>
  <si>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</si>
  <si>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</si>
  <si>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</si>
  <si>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000 1 11 05020 00 0000 120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</si>
  <si>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</si>
  <si>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>000 1 11 05024 04 0000 120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</si>
  <si>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</si>
  <si>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000 1 11 05300 00 0000 120
</t>
  </si>
  <si>
    <t xml:space="preserve">040 1 11 05324 04 0000 120
</t>
  </si>
  <si>
    <t xml:space="preserve">040 1 11 05312 04 0000 120
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</si>
  <si>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</si>
  <si>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</si>
  <si>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</si>
  <si>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</si>
  <si>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</si>
  <si>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</si>
  <si>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 xml:space="preserve">000 1 11 09080 00 0000 120
</t>
  </si>
  <si>
    <t xml:space="preserve">000 1 11 09080 04 0000 120
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</si>
  <si>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</si>
  <si>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</si>
  <si>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</si>
  <si>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</si>
  <si>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 xml:space="preserve"> -плата за выбросы загрязняющих веществ в атмосферный воздух стационарными объектами</t>
  </si>
  <si>
    <t>000 1 12 01010 01 0000 120</t>
  </si>
  <si>
    <t xml:space="preserve"> - 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</si>
  <si>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</si>
  <si>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</si>
  <si>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</si>
  <si>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 xml:space="preserve"> - плата за размещение отходов производства</t>
  </si>
  <si>
    <t>000 1 12 01041 01 0000 120</t>
  </si>
  <si>
    <t xml:space="preserve"> - плата за размещение твердых коммунальных отходов</t>
  </si>
  <si>
    <t>000 1 12 01042 01 0000 120</t>
  </si>
  <si>
    <t>ДОХОДЫ ОТ ОКАЗАНИЯ ПЛАТНЫХ УСЛУГ И КОМПЕНСАЦИИ ЗАТРАТ 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</si>
  <si>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</si>
  <si>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</si>
  <si>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</si>
  <si>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</si>
  <si>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</si>
  <si>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 xml:space="preserve"> - 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</si>
  <si>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</si>
  <si>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</si>
  <si>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</si>
  <si>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</si>
  <si>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</si>
  <si>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 xml:space="preserve"> - 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</si>
  <si>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</si>
  <si>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</si>
  <si>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</si>
  <si>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</si>
  <si>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</si>
  <si>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</si>
  <si>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</si>
  <si>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</si>
  <si>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</si>
  <si>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</si>
  <si>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000 1 14 02043 04 0000 410</t>
  </si>
  <si>
    <t xml:space="preserve">Доходы от продажи земельных участков , находящихся в государственной и муниципальной собственности 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</si>
  <si>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</si>
  <si>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</si>
  <si>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</si>
  <si>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</si>
  <si>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</si>
  <si>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</si>
  <si>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</si>
  <si>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</si>
  <si>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</si>
  <si>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</si>
  <si>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000 1 11 01000 00 0000 120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</si>
  <si>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</si>
  <si>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</si>
  <si>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</si>
  <si>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</si>
  <si>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</si>
  <si>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</si>
  <si>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</si>
  <si>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</si>
  <si>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</si>
  <si>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</si>
  <si>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</si>
  <si>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</si>
  <si>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</si>
  <si>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</si>
  <si>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</si>
  <si>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</si>
  <si>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000 1 16 01072 01 0000 140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</si>
  <si>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</si>
  <si>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</si>
  <si>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</si>
  <si>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</si>
  <si>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</si>
  <si>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000 1 16 01082 01 0000 140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</si>
  <si>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</si>
  <si>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</si>
  <si>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</si>
  <si>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000 1 16 01092 01 0000 140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</si>
  <si>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</si>
  <si>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</si>
  <si>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000 1 16 01103 01 0000 140</t>
  </si>
  <si>
    <t>000 1 16 01100 01 0000 140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</si>
  <si>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</si>
  <si>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000 1 16 01110 01 0000 140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</si>
  <si>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</si>
  <si>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000 1 16 01113 01 0000 140
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</si>
  <si>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</si>
  <si>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000 1 16 01140 01 0000 140
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</si>
  <si>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</si>
  <si>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 xml:space="preserve">000 1 16 01142 01 0000 140
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</si>
  <si>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</si>
  <si>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000 1 16 01143 01 0000 140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</si>
  <si>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</si>
  <si>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000 1 16 01150 01 0000 140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</si>
  <si>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</si>
  <si>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000 1 16 01153 01 0000 140
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</si>
  <si>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</si>
  <si>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000 1 16 01170 01 0000 140
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</si>
  <si>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</si>
  <si>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000 1 16 01173 01 0000 140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</si>
  <si>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</si>
  <si>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</si>
  <si>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</si>
  <si>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000 1 16 01192 01 0000 140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</si>
  <si>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</si>
  <si>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</si>
  <si>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</si>
  <si>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000 1 16 01194 01 0000 140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</si>
  <si>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</si>
  <si>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</si>
  <si>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</si>
  <si>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</si>
  <si>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</si>
  <si>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</si>
  <si>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</si>
  <si>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000 1 16 02010 02 0000 140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</si>
  <si>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</si>
  <si>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</si>
  <si>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</si>
  <si>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000 1 16 01333 01 0000 140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</si>
  <si>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</si>
  <si>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</si>
  <si>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</si>
  <si>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</si>
  <si>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</si>
  <si>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000 1 16 07090 04 0000 140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</si>
  <si>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</si>
  <si>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 xml:space="preserve">000 1 16 09000 00 0000 140
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</si>
  <si>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</si>
  <si>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000 1 16 09040 04 0000 140</t>
  </si>
  <si>
    <t xml:space="preserve">Платежи в целях возмещения причиненного ущерба (убытков)
</t>
  </si>
  <si>
    <t xml:space="preserve">000 1 16 10000 00 0000 140
</t>
  </si>
  <si>
    <t xml:space="preserve">000 1 16 10030 04 0000 140
</t>
  </si>
  <si>
    <t xml:space="preserve"> - 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</si>
  <si>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000 1 16 10031 04 0000 140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</si>
  <si>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</si>
  <si>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000 1 16 10120 00 0000 140
</t>
  </si>
  <si>
    <t xml:space="preserve">000 1 16 10123 01 0000 140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</si>
  <si>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</si>
  <si>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</si>
  <si>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Платежи, уплачиваемые в целях возмещения вреда, причиняемого автомобильным дорогам</t>
  </si>
  <si>
    <t>000 1 16 11060 01 0000 140</t>
  </si>
  <si>
    <t xml:space="preserve"> Платежи, уплачиваемые в целях возмещения вреда, причиняемого автомобильным дорогам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</si>
  <si>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</t>
  </si>
  <si>
    <t>000 1 16 11064 01 0000 140</t>
  </si>
  <si>
    <t>ПРОЧИЕ НЕНАЛОГОВЫЕ ДОХОДЫ</t>
  </si>
  <si>
    <t>000 1 17 00000 00 0000 000</t>
  </si>
  <si>
    <t>Прочие неналоговые доходы бюджетов городских округов</t>
  </si>
  <si>
    <t>040 117 05040 04 0000 180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</si>
  <si>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</si>
  <si>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</si>
  <si>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</si>
  <si>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</si>
  <si>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</si>
  <si>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</si>
  <si>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</si>
  <si>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</si>
  <si>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</si>
  <si>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</si>
  <si>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</si>
  <si>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</si>
  <si>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000 1 01 02080 01 0000 110
</t>
  </si>
  <si>
    <t xml:space="preserve">000 1 01 02130 01 0000 110
</t>
  </si>
  <si>
    <t xml:space="preserve">000 1 01 02140 01 0000 110
</t>
  </si>
  <si>
    <t>НАЛОГИ НА ТОВАРЫ (РАБОТЫ, УСЛУГИ), РЕАЛИЗУЕМЫЕ НА ТЕРРИТОРИИ РОССИЙСКОЙ ФЕДЕРАЦИИ</t>
  </si>
  <si>
    <t>000 1 03 00000 00 0000 000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</si>
  <si>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</si>
  <si>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</si>
  <si>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</si>
  <si>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</si>
  <si>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</si>
  <si>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</si>
  <si>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</si>
  <si>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</si>
  <si>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</si>
  <si>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</si>
  <si>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</si>
  <si>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</si>
  <si>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</si>
  <si>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</si>
  <si>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</si>
  <si>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</si>
  <si>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</si>
  <si>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</si>
  <si>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</si>
  <si>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</si>
  <si>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</si>
  <si>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Единый налог на вмененный доход для отдельных видов деятельности</t>
  </si>
  <si>
    <t>000 1 05 02010 02 0000 110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</si>
  <si>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</si>
  <si>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</si>
  <si>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</si>
  <si>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</si>
  <si>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</si>
  <si>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</si>
  <si>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</si>
  <si>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</si>
  <si>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</si>
  <si>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</si>
  <si>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Земельный налог</t>
  </si>
  <si>
    <t>000 1 06 06000 00 0000 110</t>
  </si>
  <si>
    <t>Земельный налог с организаций</t>
  </si>
  <si>
    <t>000 1 06 06030 00 0000 110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</si>
  <si>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</si>
  <si>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000 1 06 06032 04 0000 110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</si>
  <si>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</si>
  <si>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000 1 05 01012 01 0000 110</t>
  </si>
  <si>
    <t>На основании Уведомления № 710/11/116 от 20.11.2023 О предоставлении субсидии, субвенции, иного межбюджетного трансферта, имеющего целевое назначение на 2023 год и плановый период 2024 и 2025 годов Департамента финансов ХМАО-Югры</t>
  </si>
  <si>
    <t>000 2 02 25555 04 0000 150</t>
  </si>
  <si>
    <t>Субсидии на реализацию программ формирования современной городской среды (федеральный бюджет)</t>
  </si>
  <si>
    <t>На основании Уведомления № 710/11/117 от 20.11.2023 О предоставлении субсидии, субвенции, иного межбюджетного трансферта, имеющего целевое назначение на 2023 год и плановый период 2024 и 2025 годов Департамента финансов ХМАО-Югры</t>
  </si>
  <si>
    <t>Субсидии на реализацию программ формирования современной городской среды (окружной бюджет)</t>
  </si>
  <si>
    <t>Субсидии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</si>
  <si>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000 202 20300 04 0000 150</t>
  </si>
  <si>
    <t>Субсидии на реализацию полномочий в области градостроительной деятельности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</si>
  <si>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(окружной бюджет)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</si>
  <si>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(федеральный бюджет)</t>
  </si>
  <si>
    <t>000 2 02 25179 04 0000 150</t>
  </si>
  <si>
    <t>Субвенции на социальную поддержку отдельных категорий обучающихся (предоставление обучающимся социальной поддержки в виде предоставления завтраков и обедов)</t>
  </si>
  <si>
    <t>Субвенции на организацию и обеспечение отдыха и оздоровления детей, в том числе в этнической среде</t>
  </si>
  <si>
    <t>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</si>
  <si>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Субвенции на поддержку и развитие животноводства</t>
  </si>
  <si>
    <t>Субвенции на поддержку и развитие малых форм хозяйствования</t>
  </si>
  <si>
    <t>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– Югры</t>
  </si>
  <si>
    <t>000 2 02 35930 04 0000 150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</si>
  <si>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</si>
  <si>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000 202 45303 04 0000 150</t>
  </si>
  <si>
    <t xml:space="preserve">Иные межбюджетные трансферты на реализацию мероприятий по содействию трудоустройству граждан (Основное мероприятие "Содействие улучшению положения на рынке труда не занятых трудовой деятельностью и безработных граждан") </t>
  </si>
  <si>
    <t>Иные межбюджетные трансферты на реализацию мероприятий по содействию трудоустройству граждан (Основное мероприятие  "Содействие занятости молодежи)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</si>
  <si>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</si>
  <si>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 xml:space="preserve">Единый налог на вмененный доход отменён с 01.01.2021 года, в 2023 году произведены возвраты излишне уплаченных сумм данного налога на единый налоговый  счет налогоплательщиков. </t>
  </si>
  <si>
    <t>Данный вид доходов не имеет постоянного характера поступлений и относится к категории не поддающейся прогнозированию. В 2023 году поступили доходы за утилизацию муниципального имущества (металлолом).</t>
  </si>
  <si>
    <t xml:space="preserve">По данным главного администратора налоговых доходов – Межрайонной ИФНС России №2 по Ханты-Мансийскому автономному округу – Югре, увеличение плановых назначений связано:
- с ростом поступлений от налогоплательщиков в связи с увеличением объемов налогооблагаемой базы (выручки);
- с поступлением задолженности прошлых лет от налогоплательщиков.
</t>
  </si>
  <si>
    <t>Увеличение плановых назначений связано с увеличением количества предоставленных сервитутов.</t>
  </si>
  <si>
    <t>Субвенции на осуществлении полномочий по обеспечению жильем отдельных категорий граждан, установленных ФЗ от 12.01.1995 года №5-ФЗ "О ветеранах"</t>
  </si>
  <si>
    <t>Субвенции на осуществлении полномочий по обеспечению жильем отдельных категорий граждан, установленных ФЗ от 24.11.1995 года №181-ФЗ "О социальной защите инвалидов в РФ"</t>
  </si>
  <si>
    <t>000 2 02 35135 04 0000 150</t>
  </si>
  <si>
    <t>000 2 02 35176 04 0000 150</t>
  </si>
  <si>
    <t>Уточнение плановых назначений производится исходя из фактического исполнения текущего года, проведенной оценки поступлений до конца года.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</si>
  <si>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</si>
  <si>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</si>
  <si>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Транспортный налог с физических лиц</t>
  </si>
  <si>
    <t>Перераспределение плановых назначений между кодами бюджетной классификации по фактическому поступлению доходов в 2023 году.</t>
  </si>
  <si>
    <t>По данным главного администратора налоговых доходов – налогового органа, снижение плановых назначений обусловлено наличием в 2022 году переплаты за прошлые налоговые периоды, что отразилось на снижении поступлений в 2023 году. Уточнение плановых назначений производится исходя из фактического исполнения текущего года, проведенной оценки поступлений до конца года.</t>
  </si>
  <si>
    <t>000 1 06 04012 02 0000 110</t>
  </si>
  <si>
    <t>(тыс.рублей)</t>
  </si>
  <si>
    <t xml:space="preserve">Сумма корректировки 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</si>
  <si>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</si>
  <si>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</si>
  <si>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федеральной собственности, и на землях или земельных участках, государственная собственность на которые не разграничена</t>
  </si>
  <si>
    <t xml:space="preserve">  -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</si>
  <si>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</si>
  <si>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</si>
  <si>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</si>
  <si>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Итого доходы с учетом корректировки </t>
  </si>
  <si>
    <t>Платежи не имеют постоянного характера, носят заявительный характер и запланировать количество (объем, вес) перевозимого тяжеловесного груза не представляется возможным. Уменьшение поступлений в 2023 году частично связано с завершением строительных работ на участке г.Урай - п. Половинка и уменьшением количества строительной (крупногабаритной) техники.</t>
  </si>
  <si>
    <t>Субсидии на обеспечение мероприятий по модернизации систем коммунальной инфраструктуры за счет средств бюджета ХМАО-Югры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</si>
  <si>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</si>
  <si>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</si>
  <si>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</si>
  <si>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Снижение плановых назначений связано: 1. с изменением на едином счете бюджета города Урай, в целях исполнения распоряжений налогового органа в сумме - 1 284,3 тыс. рублей, что подтверждается выписками из лицевого счета бюджета, направленными Управлением Федерального казначейства; 2. учтена информация о возвратах переплат по налогу налогоплательщикам, планируемая в декабре 2023 года в сумме - 247,6 тыс.рублей; 3. с уменьшением количества выданных патентов в сравнении в аналогичным периодом прошлого года (2022 год - 554 патента, 2023 год - 508 патентов)</t>
  </si>
  <si>
    <r>
      <t>По данным главного администратора налоговых доходов – налогового органа, основные причины, повлиявшие на уменьшение плановых назначений:
- наличие переплаты на 01.01.2023 в связи с оплатой авансовых платежей в 2022 году; 
- уменьшением кадастровой стоимости земельных участков в связи со вступлением в силу новых результатов кадастровой оценки, утвержденных приказом Департамента по управлению государственной собственности ХМАО-Югры от 21.11.2022 №31-нп «Об утверждении результатов определения кадастровой стоимости земельных участков на территории ХМАО-Югры». По этой причине в 2023 году произведены перерасчеты сумм налога</t>
    </r>
    <r>
      <rPr>
        <sz val="10"/>
        <color indexed="8"/>
        <rFont val="Times New Roman"/>
        <family val="1"/>
      </rPr>
      <t xml:space="preserve"> и осуществлен возврат из бюджета города Урай.</t>
    </r>
  </si>
  <si>
    <r>
      <t xml:space="preserve">Основная причина уменьшения плановых назначений связана с отсутствием поступлений по государственной пошлине за установку рекламной конструкции. Данный вид гос.пошлины носит заявительный характер, </t>
    </r>
    <r>
      <rPr>
        <sz val="10"/>
        <color indexed="8"/>
        <rFont val="Times New Roman"/>
        <family val="1"/>
      </rPr>
      <t>ввиду чего является труднопрогрнозируемым</t>
    </r>
  </si>
  <si>
    <t>Увеличение плановых назначений в результате поступления доходов от дивидендов (ООО Ритуальные услуги)</t>
  </si>
  <si>
    <t>Уточнение плановых назначений с учетом фактически заключенных договоров и поступлением доходов от оказания платных услуг (МКУ УГЗиП по предоставлению информации по град.деят. Сейчас размещается в свободном доступе гос.информ системы обеспечение град.деятельности ХМАО-Югры; МКУ ЦБУ оказание платных услуг по ведению бух.учета и отчетности с 01.06.2023)</t>
  </si>
  <si>
    <t xml:space="preserve">Уточнение плановых назначений связано со снижением поступлений по доходам от возврата дебиторской задолженности прошлых лет. Данный вид доходов относится к труднопрогнозируемым доходам. </t>
  </si>
  <si>
    <t xml:space="preserve">Увеличение плановых назначений в результате поступлений штрафов от администраторов, уполномоченных по взысканию задолженности прошлых лет, образовавшейся до 01 января 2020 года </t>
  </si>
  <si>
    <r>
      <t>По данным главного администратора доходов - Северо-Уральского Межрегионального Управления Федеральной службы по надзору в сфере пр</t>
    </r>
    <r>
      <rPr>
        <sz val="10"/>
        <color indexed="8"/>
        <rFont val="Times New Roman"/>
        <family val="1"/>
      </rPr>
      <t xml:space="preserve">иродопользования, уменьшение плановых назначений связано с закрытием полигона твердых бытовых отходов в городе Урай. </t>
    </r>
  </si>
  <si>
    <t>Увеличение плановых назначений связано с заключением новых договоров аренды муниципального имущества (21 договор в т.ч. с ИП на аренду мун.имущества ИП Кулебякина А.Л, ИП Донина Е.И., ИП Рутт, ИЛ Бельмесова И.Л., Успех, ООО Индеко, ИП Кориков М.А. и т.д.)</t>
  </si>
  <si>
    <r>
      <t xml:space="preserve">Увеличение плановых показателей связано: 
- с индексацией заработной платы работников в учреждениях и организациях города Урай;
- </t>
    </r>
    <r>
      <rPr>
        <sz val="10"/>
        <color indexed="8"/>
        <rFont val="Times New Roman"/>
        <family val="1"/>
      </rPr>
      <t xml:space="preserve">изменением последовательности распределения сумм денежных средств с единого налогового счета налогоплательщика. Налог на доходы физических лиц (в том числе и недоимка по налогу) перечисляется в бюджеты в первоочередном порядке.
</t>
    </r>
  </si>
  <si>
    <t>Основная причина увеличения плановых назначений, по данным главного администратора налоговых доходов - Межрайонной ИФНС России №2 по Ханты-Мансийскому автономному округу – Югре, связана с уплатой налога за 2022 год и авансовых платежей за 2023 год основных плательщиков ЕСХН по фактическим показателям, указанных в декларациях. Увеличение поступлений связано с  увеличением налоговой базы основных плательщиков.</t>
  </si>
  <si>
    <r>
      <t xml:space="preserve">Основные причины увеличения плановых назначений:                              1. в результате заключения в конце 2022 года двух договоров с ООО "Лукойл-Западная Сибирь"; 2. от проведения аукционов по двум участкам под ИЖС </t>
    </r>
    <r>
      <rPr>
        <sz val="10"/>
        <color indexed="8"/>
        <rFont val="Times New Roman"/>
        <family val="1"/>
      </rPr>
      <t>(увеличение начальной цены между участниками торгов) ул. Черникова; 3. от провед</t>
    </r>
    <r>
      <rPr>
        <sz val="10"/>
        <rFont val="Times New Roman"/>
        <family val="1"/>
      </rPr>
      <t>ения четырех аукционов под строительство для предпринимательских  и производственных целей; 4. поступлений задолженности прошлых периодов в результате претензионной работы.</t>
    </r>
  </si>
  <si>
    <t>Основные причины увеличения плановых назначений: в результате заключения трех договоров аренды под строительство ИЖС ул.Садовая и ул.Нагорная - 1 545,2 т.руб. и договора под строительство АЗС (Проезд 9) - 1 778,7 т.руб.</t>
  </si>
  <si>
    <t>Увеличение плановых назначений связано с заключением новых Соглашений (3 соглашения на аренду нестационарных торговых объектов глава КФХ Чурилович Ф.В. Павильон в районе дома 1Д-17, ИП Айматова Х.А. павильон в районе дома 1Д-28, Ип Кузнецова Г.П. павильон Западный 13 )</t>
  </si>
  <si>
    <t xml:space="preserve">Данный вид доходов относится к труднопрогнозируемым доходам, зависит от фактически потребленных ресурсов по коммунальным  платежам и фактически заключенных договоров.  </t>
  </si>
  <si>
    <r>
      <t xml:space="preserve">Увеличение плановых назначений связано: 1. с поступлением доходов </t>
    </r>
    <r>
      <rPr>
        <sz val="10"/>
        <color indexed="8"/>
        <rFont val="Times New Roman"/>
        <family val="1"/>
      </rPr>
      <t xml:space="preserve">от реализации 2-х муниципальных квартир;                     </t>
    </r>
    <r>
      <rPr>
        <sz val="10"/>
        <rFont val="Times New Roman"/>
        <family val="1"/>
      </rPr>
      <t xml:space="preserve">                                                                                  2. с поступлением доходов от приватизации муниципального имущества (здание кафе Портос).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</si>
  <si>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Поступление данного вида доходов труднопрогнозируемое.  Увеличение плановых назначений обусловлено с дополнительно заключенными 20-тью договорами.</t>
  </si>
  <si>
    <r>
      <t xml:space="preserve">Основные причины увеличения плановых назначений сложились  в результате поступлений от 11-ти главных администраторов доходов, уполномоченных по взысканию штрафных санкций,  в том числе:                                                                  за административные правонарушения, посягающие на права граждан, за административные правонарушения в области охраны собственности, за административные правонарушения в области охраны окружающей среды и природопользования; за административные правонарушения, посягающие на общественный порядок и общественную безопасность, за административные правонарушения против порядка управления,                                                                                                      - в области предпринимательской деятельности и деятельности саморегулируемых организаций.                                                                      Денежные взыскания (штрафы) возлагаются по мере их нарушения, соответственно их поступления носят несистемный характер.   </t>
    </r>
    <r>
      <rPr>
        <sz val="10"/>
        <color indexed="10"/>
        <rFont val="Times New Roman"/>
        <family val="1"/>
      </rPr>
      <t xml:space="preserve">  </t>
    </r>
  </si>
  <si>
    <t>Причина снижения плановых назначений связана с уменьшением штрафов, изымаемых средств в доход бюджета в соответствии с решениями судов.</t>
  </si>
  <si>
    <t xml:space="preserve">Увеличение плановых назначений в связи с поступлением средств в бюджет города от страховой компании за возмещение ущерба, нанесенного муниципальному имуществу (сбит дорожный знак). </t>
  </si>
  <si>
    <r>
      <t xml:space="preserve">На основании Уведомления № 500/11/211 от 13.11.2023 О предоставлении межбюджетного трансферта, на 2023 год и плановый период 2024 и 2025 годов Департамента финансов </t>
    </r>
    <r>
      <rPr>
        <sz val="10"/>
        <color indexed="8"/>
        <rFont val="Times New Roman"/>
        <family val="1"/>
      </rPr>
      <t>ХМАО-Югры по оценке показателей за 9 месяцев 2023 года.</t>
    </r>
  </si>
  <si>
    <t xml:space="preserve">На основании Уведомления № 480/11/834 от 17.11.2023 О предоставлении субсидии, субвенции, иного межбюджетного трансферта, имеющего целевое назначение на 2023 год и плановый период 2024 и 2025 годов Департамента финансов ХМАО-Югры (экономия в результате конкурсных процедур по выполнению работ на объекте "Капитальный ремонт напорного канализационного коллектора от КНС-4 мкр."Лесной" до канализационного колодца №2А-149 в районе жилого дома №43 мкр.2А)   </t>
  </si>
  <si>
    <t>На основании Уведомления № 480/12/864 от 06.12.2023 О предоставлении субсидии, субвенции, иного межбюджетного трансферта, имеющего целевое назначение на 2023 год и плановый период 2024 и 2025 годов Департамента финансов ХМАО-Югры (отсутствие потребности в предоставлении жилья)</t>
  </si>
  <si>
    <t>На основании Уведомления № 480/12/849 от 06.12.2023 О предоставлении субсидии, субвенции, иного межбюджетного трансферта, имеющего целевое назначение на 2023 год и плановый период 2024 и 2025 годов Департамента финансов ХМАО-Югры (отсутствие потребности в предоставлении жилья)</t>
  </si>
  <si>
    <t>На основании Уведомления № 230/10/610 от 23.10.2023 О предоставлении субсидии, субвенции, иного межбюджетного трансферта, имеющего целевое назначение на 2023 год и плановый период 2024 и 2025 годов Департамента финансов ХМАО-Югры (приобретение уличного ростового конструктора в МБДОУ д/сад №21)</t>
  </si>
  <si>
    <t>Таблица 1 к пояснительной записке</t>
  </si>
  <si>
    <t>000 2 02 20303 04 0000 150</t>
  </si>
  <si>
    <t xml:space="preserve">На основании Уведомления № 480/12/901 от 15.12.2023 О предоставлении субсидии, субвенции, иного межбюджетного трансферта, имеющего целевое назначение на 2023 год и плановый период 2024 и 2025 годов Департамента финансов ХМАО-Югры  (экономия в результате конкурсных процедур по выполнению работ на объекте "Капитальный ремонт напорного канализационного коллектора от КНС-4 мкр."Лесной" до канализационного колодца №2А-149 в районе жилого дома №43 мкр.2А)   </t>
  </si>
  <si>
    <t xml:space="preserve">На основании Уведомления № 710/12/134 от 15.12.2023 О предоставлении субсидии, субвенции, иного межбюджетного трансферта, имеющего целевое назначение на 2023 год и плановый период 2024 и 2025 годов Департамента финансов ХМАО-Югры  (экономия в резульате конкурсных процедур по разработке документации по планировке, межжеванию и выполнению инженерных изысканий)
</t>
  </si>
  <si>
    <t xml:space="preserve">На основании Уведомления № 230/12/682 от 15.12.2023 О предоставлении субсидии, субвенции, иного межбюджетного трансферта, имеющего целевое назначение на 2023 год и плановый период 2024 и 2025 годов Департамента финансов ХМАО-Югры  (уменьшение кол-ва дней питания)
</t>
  </si>
  <si>
    <t xml:space="preserve">На основании Уведомления № 230/12/744 от 15.12.2023 О предоставлении субсидии, субвенции, иного межбюджетного трансферта, имеющего целевое назначение на 2023 год и плановый период 2024 и 2025 годов Департамента финансов ХМАО-Югры (экономия по факту выплаченной заработной платы, наличие больничных листов и отпуска без содержания работников учреждений)
</t>
  </si>
  <si>
    <t xml:space="preserve">На основании Уведомления № 230/12/741 от 15.12.2023 О предоставлении субсидии, субвенции, иного межбюджетного трансферта, имеющего целевое назначение на 2023 год и плановый период 2024 и 2025 годов Департамента финансов ХМАО-Югры  (экономия по факту выплаченной заработной платы, наличие больничных листов и отпуска без содержания работников учреждений)
</t>
  </si>
  <si>
    <t>На основании Уведомлений № 230/10/604 от 13.10.2023, №230/12/733 от 15.12.2023 О предоставлении субсидии, субвенции, иного межбюджетного трансферта, имеющего целевое назначение на 2023 год и плановый период 2024 и 2025 годов Департамента финансов ХМАО-Югры (в связи с увеличением норматива затрат на одного ребёнка, а так же увеличением контингента д/сады)</t>
  </si>
  <si>
    <t xml:space="preserve">На основании Уведомления № 230/12/712 от 15.12.2023 О предоставлении субсидии, субвенции, иного межбюджетного трансферта, имеющего целевое назначение на 2023 год и плановый период 2024 и 2025 годов Департамента финансов ХМАО-Югры  (в связи с карантинными мероприятиями и заболеваемостью детей уменьшилось кол-во детодней питания)
</t>
  </si>
  <si>
    <t xml:space="preserve">На основании Уведомления №230/12/672 от 15.12.2023 О предоставлении субсидии, субвенции, иного межбюджетного трансферта, имеющего целевое назначение на 2023 год и плановый период 2024 и 2025 годов Департамента финансов ХМАО-Югры  (по фактически оказанным услугам)
</t>
  </si>
  <si>
    <t xml:space="preserve">На основании Уведомления № 720/12/206 от 15.12.2023 О предоставлении субсидии, субвенции, иного межбюджетного трансферта, имеющего целевое назначение на 2023 год и плановый период 2024 и 2025 годов Департамента финансов ХМАО-Югры  (выездная коллегия КДН, участие в XXI съезде Уполномоченных по правам ребенка, г. Хабаровск)
</t>
  </si>
  <si>
    <t xml:space="preserve">На основании Уведомления № 700/12/185 от 15.12.2023 О предоставлении субсидии, субвенции, иного межбюджетного трансферта, имеющего целевое назначение на 2023 год и плановый период 2024 и 2025 годов Департамента финансов ХМАО-Югры   (в связи с уточнением производственных показателей деятельности АО «Агроника»)
</t>
  </si>
  <si>
    <t xml:space="preserve">На основании Уведомления № 700/12/195 от 15.12.2023 О предоставлении субсидии, субвенции, иного межбюджетного трансферта, имеющего целевое назначение на 2023 год и плановый период 2024 и 2025 годов Департамента финансов ХМАО-Югры  (уменьшение фактически произведенных затрат по приобретению сельскохозяйственного оборудования, средств механизации и автоматизации с/х производств, оборудования для перерабатывающих производств с/х производства)
</t>
  </si>
  <si>
    <t xml:space="preserve">На основании Уведомления № 720/12/212 от 15.12.2023 О предоставлении субсидии, субвенции, иного межбюджетного трансферта, имеющего целевое назначение на 2023 год и плановый период 2024 и 2025 годов Департамента финансов ХМАО-Югры  (на выплаты в связи  с выходом на песнию специалиста) 
</t>
  </si>
  <si>
    <t xml:space="preserve">На основании Уведомления № 230/12/638 от 15.12.2023 О предоставлении субсидии, субвенции, иного межбюджетного трансферта, имеющего целевое назначение на 2023 год и плановый период 2024 и 2025 годов Департамента финансов ХМАО-Югры  (уменьшением количества классов-комплектов с 01.09.2023 года)
</t>
  </si>
  <si>
    <t xml:space="preserve">На основании Уведомления № 350/12/207 от 15.12.2023 О предоставлении субсидии, субвенции, иного межбюджетного трансферта, имеющего целевое назначение на 2023 год и плановый период 2024 и 2025 годов Департамента финансов ХМАО-Югры  (ввиду наличия большого кол-ва больничных листов среди молодежи, общественников)
</t>
  </si>
  <si>
    <t xml:space="preserve">На основании Уведомления № 350/12/223 от 15.12.2023 О предоставлении субсидии, субвенции, иного межбюджетного трансферта, имеющего целевое назначение на 2023 год и плановый период 2024 и 2025 годов Департамента финансов ХМАО-Югры  (ввиду наличия большого кол-ва больничных листов среди молодежи, общественников)
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</si>
</sst>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_(* #,##0.0_);_(* \(#,##0.0\);_(* &quot;-&quot;??_);_(@_)"/>
    <numFmt numFmtId="170" formatCode="#,##0.0"/>
    <numFmt numFmtId="171" formatCode="000000"/>
    <numFmt numFmtId="172" formatCode="&quot;+&quot;\ #,##0.0;&quot;-&quot;\ #,##0.0;&quot;&quot;\ 0.0"/>
    <numFmt numFmtId="173" formatCode="\+0.0"/>
    <numFmt numFmtId="174" formatCode="\+#,#00.00"/>
    <numFmt numFmtId="175" formatCode="\+#,#00.0"/>
    <numFmt numFmtId="176" formatCode="&quot;&quot;###,##0.00"/>
    <numFmt numFmtId="177" formatCode="&quot;-&quot;\ #,##0.0;&quot;-&quot;\ #,##0.0;&quot;&quot;\ 0.0"/>
    <numFmt numFmtId="178" formatCode="#,#00.0"/>
    <numFmt numFmtId="179" formatCode="&quot;+&quot;\ #,##0;&quot;-&quot;\ #,##0;&quot;&quot;\ 0"/>
    <numFmt numFmtId="180" formatCode="&quot;+&quot;\ #,##0.00;&quot;-&quot;\ #,##0.00;&quot;&quot;\ 0.00"/>
    <numFmt numFmtId="181" formatCode="&quot;+&quot;\ #,##0.000;&quot;-&quot;\ #,##0.000;&quot;&quot;\ 0.000"/>
    <numFmt numFmtId="182" formatCode="&quot;+&quot;\ #,##0.0000;&quot;-&quot;\ #,##0.0000;&quot;&quot;\ 0.0000"/>
    <numFmt numFmtId="183" formatCode="&quot;+&quot;\ #,##0.00000;&quot;-&quot;\ #,##0.00000;&quot;&quot;\ 0.00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Arial Cyr"/>
      <family val="0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3" fillId="33" borderId="10">
      <alignment horizontal="left" vertical="top" wrapText="1"/>
      <protection/>
    </xf>
  </cellStyleXfs>
  <cellXfs count="119">
    <xf numFmtId="0" fontId="0" fillId="0" borderId="0" xfId="0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6" fillId="34" borderId="11" xfId="0" applyFont="1" applyFill="1" applyBorder="1" applyAlignment="1">
      <alignment horizontal="left" vertical="center" wrapText="1"/>
    </xf>
    <xf numFmtId="49" fontId="6" fillId="34" borderId="11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4" fontId="8" fillId="34" borderId="0" xfId="0" applyNumberFormat="1" applyFont="1" applyFill="1" applyAlignment="1">
      <alignment horizontal="center" vertical="center" wrapText="1"/>
    </xf>
    <xf numFmtId="170" fontId="8" fillId="34" borderId="0" xfId="0" applyNumberFormat="1" applyFont="1" applyFill="1" applyAlignment="1">
      <alignment horizontal="center" vertical="center" wrapText="1"/>
    </xf>
    <xf numFmtId="4" fontId="8" fillId="34" borderId="0" xfId="0" applyNumberFormat="1" applyFont="1" applyFill="1" applyAlignment="1">
      <alignment horizontal="center" vertical="center"/>
    </xf>
    <xf numFmtId="4" fontId="8" fillId="34" borderId="11" xfId="63" applyNumberFormat="1" applyFont="1" applyFill="1" applyBorder="1" applyAlignment="1">
      <alignment horizontal="center" vertical="center" wrapText="1"/>
    </xf>
    <xf numFmtId="170" fontId="8" fillId="34" borderId="11" xfId="63" applyNumberFormat="1" applyFont="1" applyFill="1" applyBorder="1" applyAlignment="1">
      <alignment horizontal="center" vertical="center" wrapText="1"/>
    </xf>
    <xf numFmtId="167" fontId="8" fillId="34" borderId="11" xfId="63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center" vertical="center"/>
    </xf>
    <xf numFmtId="4" fontId="8" fillId="34" borderId="11" xfId="63" applyNumberFormat="1" applyFont="1" applyFill="1" applyBorder="1" applyAlignment="1">
      <alignment vertical="center" wrapText="1"/>
    </xf>
    <xf numFmtId="170" fontId="8" fillId="34" borderId="11" xfId="63" applyNumberFormat="1" applyFont="1" applyFill="1" applyBorder="1" applyAlignment="1">
      <alignment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/>
    </xf>
    <xf numFmtId="4" fontId="6" fillId="34" borderId="11" xfId="63" applyNumberFormat="1" applyFont="1" applyFill="1" applyBorder="1" applyAlignment="1">
      <alignment vertical="center" wrapText="1"/>
    </xf>
    <xf numFmtId="170" fontId="6" fillId="34" borderId="11" xfId="63" applyNumberFormat="1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 vertical="center"/>
    </xf>
    <xf numFmtId="171" fontId="6" fillId="34" borderId="11" xfId="63" applyNumberFormat="1" applyFont="1" applyFill="1" applyBorder="1" applyAlignment="1">
      <alignment vertical="center" wrapText="1"/>
    </xf>
    <xf numFmtId="174" fontId="8" fillId="34" borderId="11" xfId="63" applyNumberFormat="1" applyFont="1" applyFill="1" applyBorder="1" applyAlignment="1">
      <alignment vertical="center" wrapText="1"/>
    </xf>
    <xf numFmtId="175" fontId="8" fillId="34" borderId="11" xfId="63" applyNumberFormat="1" applyFont="1" applyFill="1" applyBorder="1" applyAlignment="1">
      <alignment vertical="center" wrapText="1"/>
    </xf>
    <xf numFmtId="175" fontId="6" fillId="34" borderId="11" xfId="63" applyNumberFormat="1" applyFont="1" applyFill="1" applyBorder="1" applyAlignment="1">
      <alignment vertical="center" wrapText="1"/>
    </xf>
    <xf numFmtId="175" fontId="7" fillId="34" borderId="11" xfId="63" applyNumberFormat="1" applyFont="1" applyFill="1" applyBorder="1" applyAlignment="1">
      <alignment vertical="center" wrapText="1"/>
    </xf>
    <xf numFmtId="4" fontId="7" fillId="34" borderId="11" xfId="63" applyNumberFormat="1" applyFont="1" applyFill="1" applyBorder="1" applyAlignment="1">
      <alignment vertical="center" wrapText="1"/>
    </xf>
    <xf numFmtId="170" fontId="7" fillId="34" borderId="11" xfId="63" applyNumberFormat="1" applyFont="1" applyFill="1" applyBorder="1" applyAlignment="1">
      <alignment vertical="center" wrapText="1"/>
    </xf>
    <xf numFmtId="172" fontId="6" fillId="34" borderId="11" xfId="63" applyNumberFormat="1" applyFont="1" applyFill="1" applyBorder="1" applyAlignment="1">
      <alignment vertical="center" wrapText="1"/>
    </xf>
    <xf numFmtId="172" fontId="7" fillId="34" borderId="11" xfId="63" applyNumberFormat="1" applyFont="1" applyFill="1" applyBorder="1" applyAlignment="1">
      <alignment vertical="center" wrapText="1"/>
    </xf>
    <xf numFmtId="0" fontId="6" fillId="34" borderId="0" xfId="0" applyFont="1" applyFill="1" applyAlignment="1">
      <alignment wrapText="1"/>
    </xf>
    <xf numFmtId="176" fontId="7" fillId="34" borderId="12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172" fontId="8" fillId="34" borderId="11" xfId="63" applyNumberFormat="1" applyFont="1" applyFill="1" applyBorder="1" applyAlignment="1">
      <alignment vertical="center"/>
    </xf>
    <xf numFmtId="4" fontId="8" fillId="34" borderId="11" xfId="63" applyNumberFormat="1" applyFont="1" applyFill="1" applyBorder="1" applyAlignment="1">
      <alignment vertical="center"/>
    </xf>
    <xf numFmtId="169" fontId="8" fillId="34" borderId="11" xfId="63" applyNumberFormat="1" applyFont="1" applyFill="1" applyBorder="1" applyAlignment="1">
      <alignment horizontal="left" vertical="center" wrapText="1"/>
    </xf>
    <xf numFmtId="168" fontId="8" fillId="34" borderId="11" xfId="63" applyNumberFormat="1" applyFont="1" applyFill="1" applyBorder="1" applyAlignment="1">
      <alignment vertical="center"/>
    </xf>
    <xf numFmtId="172" fontId="6" fillId="34" borderId="11" xfId="63" applyNumberFormat="1" applyFont="1" applyFill="1" applyBorder="1" applyAlignment="1">
      <alignment vertical="center"/>
    </xf>
    <xf numFmtId="2" fontId="6" fillId="34" borderId="11" xfId="63" applyNumberFormat="1" applyFont="1" applyFill="1" applyBorder="1" applyAlignment="1">
      <alignment vertical="center"/>
    </xf>
    <xf numFmtId="170" fontId="6" fillId="34" borderId="11" xfId="63" applyNumberFormat="1" applyFont="1" applyFill="1" applyBorder="1" applyAlignment="1">
      <alignment vertical="center"/>
    </xf>
    <xf numFmtId="170" fontId="6" fillId="34" borderId="11" xfId="63" applyNumberFormat="1" applyFont="1" applyFill="1" applyBorder="1" applyAlignment="1">
      <alignment horizontal="left" vertical="center" wrapText="1"/>
    </xf>
    <xf numFmtId="170" fontId="8" fillId="34" borderId="11" xfId="63" applyNumberFormat="1" applyFont="1" applyFill="1" applyBorder="1" applyAlignment="1">
      <alignment horizontal="left" vertical="center" wrapText="1"/>
    </xf>
    <xf numFmtId="0" fontId="6" fillId="34" borderId="11" xfId="53" applyFont="1" applyFill="1" applyBorder="1" applyAlignment="1">
      <alignment vertical="center" wrapText="1"/>
      <protection/>
    </xf>
    <xf numFmtId="169" fontId="8" fillId="34" borderId="11" xfId="63" applyNumberFormat="1" applyFont="1" applyFill="1" applyBorder="1" applyAlignment="1">
      <alignment vertical="center" wrapText="1"/>
    </xf>
    <xf numFmtId="170" fontId="8" fillId="34" borderId="11" xfId="63" applyNumberFormat="1" applyFont="1" applyFill="1" applyBorder="1" applyAlignment="1">
      <alignment vertical="center"/>
    </xf>
    <xf numFmtId="0" fontId="9" fillId="34" borderId="11" xfId="0" applyFont="1" applyFill="1" applyBorder="1" applyAlignment="1">
      <alignment horizontal="left" vertical="center" wrapText="1"/>
    </xf>
    <xf numFmtId="0" fontId="6" fillId="34" borderId="0" xfId="0" applyFont="1" applyFill="1" applyAlignment="1">
      <alignment horizontal="center" vertical="center" wrapText="1"/>
    </xf>
    <xf numFmtId="4" fontId="6" fillId="34" borderId="0" xfId="63" applyNumberFormat="1" applyFont="1" applyFill="1" applyAlignment="1">
      <alignment horizontal="center" vertical="center"/>
    </xf>
    <xf numFmtId="170" fontId="6" fillId="34" borderId="0" xfId="63" applyNumberFormat="1" applyFont="1" applyFill="1" applyAlignment="1">
      <alignment horizontal="center" vertical="center"/>
    </xf>
    <xf numFmtId="0" fontId="3" fillId="34" borderId="0" xfId="0" applyFont="1" applyFill="1" applyAlignment="1">
      <alignment wrapText="1"/>
    </xf>
    <xf numFmtId="0" fontId="6" fillId="34" borderId="0" xfId="0" applyFont="1" applyFill="1" applyAlignment="1">
      <alignment horizontal="center" vertical="center"/>
    </xf>
    <xf numFmtId="0" fontId="48" fillId="34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left" vertical="center" wrapText="1"/>
    </xf>
    <xf numFmtId="0" fontId="50" fillId="34" borderId="11" xfId="0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8" fillId="34" borderId="11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top" wrapText="1"/>
    </xf>
    <xf numFmtId="0" fontId="7" fillId="34" borderId="11" xfId="0" applyFont="1" applyFill="1" applyBorder="1" applyAlignment="1">
      <alignment horizontal="justify" vertical="center" wrapText="1"/>
    </xf>
    <xf numFmtId="0" fontId="6" fillId="34" borderId="11" xfId="55" applyNumberFormat="1" applyFont="1" applyFill="1" applyBorder="1" applyAlignment="1" applyProtection="1">
      <alignment horizontal="left" vertical="center" wrapText="1"/>
      <protection hidden="1"/>
    </xf>
    <xf numFmtId="0" fontId="6" fillId="34" borderId="11" xfId="55" applyNumberFormat="1" applyFont="1" applyFill="1" applyBorder="1" applyAlignment="1" applyProtection="1">
      <alignment horizontal="center" vertical="center"/>
      <protection hidden="1"/>
    </xf>
    <xf numFmtId="0" fontId="6" fillId="34" borderId="11" xfId="0" applyNumberFormat="1" applyFont="1" applyFill="1" applyBorder="1" applyAlignment="1">
      <alignment horizontal="center" vertical="center"/>
    </xf>
    <xf numFmtId="0" fontId="6" fillId="34" borderId="11" xfId="55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67" applyFont="1" applyFill="1" applyBorder="1" applyAlignment="1">
      <alignment horizontal="left" vertical="center" wrapText="1"/>
      <protection/>
    </xf>
    <xf numFmtId="2" fontId="8" fillId="0" borderId="11" xfId="0" applyNumberFormat="1" applyFont="1" applyFill="1" applyBorder="1" applyAlignment="1">
      <alignment horizontal="center" vertical="center"/>
    </xf>
    <xf numFmtId="0" fontId="6" fillId="0" borderId="11" xfId="67" applyFont="1" applyFill="1" applyBorder="1" applyAlignment="1">
      <alignment horizontal="left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8" fillId="34" borderId="11" xfId="67" applyFont="1" applyFill="1" applyBorder="1" applyAlignment="1">
      <alignment horizontal="left" vertical="center" wrapText="1"/>
      <protection/>
    </xf>
    <xf numFmtId="2" fontId="8" fillId="34" borderId="11" xfId="0" applyNumberFormat="1" applyFont="1" applyFill="1" applyBorder="1" applyAlignment="1">
      <alignment horizontal="center" vertical="center"/>
    </xf>
    <xf numFmtId="0" fontId="6" fillId="34" borderId="11" xfId="67" applyFont="1" applyFill="1" applyBorder="1" applyAlignment="1">
      <alignment horizontal="left" vertical="center" wrapText="1"/>
      <protection/>
    </xf>
    <xf numFmtId="2" fontId="6" fillId="34" borderId="11" xfId="0" applyNumberFormat="1" applyFont="1" applyFill="1" applyBorder="1" applyAlignment="1">
      <alignment horizontal="center" vertical="center"/>
    </xf>
    <xf numFmtId="173" fontId="6" fillId="34" borderId="11" xfId="63" applyNumberFormat="1" applyFont="1" applyFill="1" applyBorder="1" applyAlignment="1">
      <alignment vertical="center" wrapText="1"/>
    </xf>
    <xf numFmtId="173" fontId="7" fillId="34" borderId="11" xfId="63" applyNumberFormat="1" applyFont="1" applyFill="1" applyBorder="1" applyAlignment="1">
      <alignment vertical="center" wrapText="1"/>
    </xf>
    <xf numFmtId="0" fontId="6" fillId="34" borderId="11" xfId="53" applyNumberFormat="1" applyFont="1" applyFill="1" applyBorder="1" applyAlignment="1" applyProtection="1">
      <alignment horizontal="left" vertical="top" wrapText="1"/>
      <protection hidden="1"/>
    </xf>
    <xf numFmtId="0" fontId="6" fillId="34" borderId="11" xfId="53" applyNumberFormat="1" applyFont="1" applyFill="1" applyBorder="1" applyAlignment="1" applyProtection="1">
      <alignment horizontal="center" vertical="center"/>
      <protection hidden="1"/>
    </xf>
    <xf numFmtId="172" fontId="8" fillId="34" borderId="11" xfId="63" applyNumberFormat="1" applyFont="1" applyFill="1" applyBorder="1" applyAlignment="1">
      <alignment vertical="center" wrapText="1"/>
    </xf>
    <xf numFmtId="170" fontId="4" fillId="34" borderId="0" xfId="0" applyNumberFormat="1" applyFont="1" applyFill="1" applyAlignment="1">
      <alignment/>
    </xf>
    <xf numFmtId="178" fontId="6" fillId="34" borderId="11" xfId="63" applyNumberFormat="1" applyFont="1" applyFill="1" applyBorder="1" applyAlignment="1">
      <alignment vertical="center" wrapText="1"/>
    </xf>
    <xf numFmtId="167" fontId="6" fillId="34" borderId="11" xfId="63" applyFont="1" applyFill="1" applyBorder="1" applyAlignment="1">
      <alignment horizontal="left" vertical="top" wrapText="1"/>
    </xf>
    <xf numFmtId="171" fontId="6" fillId="34" borderId="11" xfId="63" applyNumberFormat="1" applyFont="1" applyFill="1" applyBorder="1" applyAlignment="1">
      <alignment vertical="top"/>
    </xf>
    <xf numFmtId="0" fontId="51" fillId="34" borderId="11" xfId="0" applyFont="1" applyFill="1" applyBorder="1" applyAlignment="1">
      <alignment horizontal="left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right" vertical="center" wrapText="1"/>
    </xf>
    <xf numFmtId="0" fontId="6" fillId="34" borderId="11" xfId="63" applyNumberFormat="1" applyFont="1" applyFill="1" applyBorder="1" applyAlignment="1">
      <alignment horizontal="left" vertical="center" wrapText="1"/>
    </xf>
    <xf numFmtId="183" fontId="6" fillId="34" borderId="11" xfId="63" applyNumberFormat="1" applyFont="1" applyFill="1" applyBorder="1" applyAlignment="1">
      <alignment vertical="center"/>
    </xf>
    <xf numFmtId="0" fontId="6" fillId="34" borderId="13" xfId="63" applyNumberFormat="1" applyFont="1" applyFill="1" applyBorder="1" applyAlignment="1">
      <alignment horizontal="left" vertical="top" wrapText="1"/>
    </xf>
    <xf numFmtId="0" fontId="6" fillId="34" borderId="14" xfId="63" applyNumberFormat="1" applyFont="1" applyFill="1" applyBorder="1" applyAlignment="1">
      <alignment horizontal="left" vertical="top" wrapText="1"/>
    </xf>
    <xf numFmtId="167" fontId="6" fillId="34" borderId="13" xfId="63" applyFont="1" applyFill="1" applyBorder="1" applyAlignment="1">
      <alignment horizontal="left" vertical="top" wrapText="1"/>
    </xf>
    <xf numFmtId="167" fontId="6" fillId="34" borderId="14" xfId="63" applyFont="1" applyFill="1" applyBorder="1" applyAlignment="1">
      <alignment horizontal="left" vertical="top" wrapText="1"/>
    </xf>
    <xf numFmtId="171" fontId="6" fillId="34" borderId="13" xfId="63" applyNumberFormat="1" applyFont="1" applyFill="1" applyBorder="1" applyAlignment="1">
      <alignment horizontal="left" vertical="top" wrapText="1"/>
    </xf>
    <xf numFmtId="171" fontId="6" fillId="34" borderId="14" xfId="63" applyNumberFormat="1" applyFont="1" applyFill="1" applyBorder="1" applyAlignment="1">
      <alignment horizontal="left" vertical="top" wrapText="1"/>
    </xf>
    <xf numFmtId="171" fontId="6" fillId="34" borderId="15" xfId="63" applyNumberFormat="1" applyFont="1" applyFill="1" applyBorder="1" applyAlignment="1">
      <alignment horizontal="left" vertical="top" wrapText="1"/>
    </xf>
    <xf numFmtId="171" fontId="51" fillId="34" borderId="13" xfId="63" applyNumberFormat="1" applyFont="1" applyFill="1" applyBorder="1" applyAlignment="1">
      <alignment horizontal="left" vertical="top" wrapText="1"/>
    </xf>
    <xf numFmtId="171" fontId="51" fillId="34" borderId="14" xfId="63" applyNumberFormat="1" applyFont="1" applyFill="1" applyBorder="1" applyAlignment="1">
      <alignment horizontal="left" vertical="top" wrapText="1"/>
    </xf>
    <xf numFmtId="0" fontId="6" fillId="34" borderId="0" xfId="0" applyFont="1" applyFill="1" applyAlignment="1">
      <alignment horizontal="right"/>
    </xf>
    <xf numFmtId="169" fontId="6" fillId="34" borderId="0" xfId="63" applyNumberFormat="1" applyFont="1" applyFill="1" applyAlignment="1">
      <alignment horizontal="right" vertical="center"/>
    </xf>
    <xf numFmtId="0" fontId="3" fillId="34" borderId="0" xfId="0" applyFont="1" applyFill="1" applyAlignment="1">
      <alignment horizontal="right" wrapText="1"/>
    </xf>
    <xf numFmtId="0" fontId="8" fillId="34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vertical="center" wrapText="1"/>
    </xf>
    <xf numFmtId="0" fontId="6" fillId="34" borderId="15" xfId="63" applyNumberFormat="1" applyFont="1" applyFill="1" applyBorder="1" applyAlignment="1">
      <alignment horizontal="left" vertical="top" wrapText="1"/>
    </xf>
    <xf numFmtId="167" fontId="6" fillId="34" borderId="15" xfId="63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 horizontal="center" vertical="top" wrapText="1"/>
    </xf>
    <xf numFmtId="0" fontId="52" fillId="34" borderId="0" xfId="0" applyFont="1" applyFill="1" applyAlignment="1">
      <alignment horizontal="center" vertical="top" wrapText="1"/>
    </xf>
    <xf numFmtId="171" fontId="6" fillId="34" borderId="13" xfId="63" applyNumberFormat="1" applyFont="1" applyFill="1" applyBorder="1" applyAlignment="1">
      <alignment vertical="top" wrapText="1"/>
    </xf>
    <xf numFmtId="171" fontId="6" fillId="34" borderId="14" xfId="63" applyNumberFormat="1" applyFont="1" applyFill="1" applyBorder="1" applyAlignment="1">
      <alignment vertical="top" wrapText="1"/>
    </xf>
    <xf numFmtId="0" fontId="53" fillId="34" borderId="11" xfId="0" applyFont="1" applyFill="1" applyBorder="1" applyAlignment="1">
      <alignment vertical="center" wrapText="1"/>
    </xf>
    <xf numFmtId="0" fontId="53" fillId="34" borderId="11" xfId="0" applyFont="1" applyFill="1" applyBorder="1" applyAlignment="1">
      <alignment horizontal="center" vertical="center"/>
    </xf>
    <xf numFmtId="172" fontId="53" fillId="34" borderId="11" xfId="63" applyNumberFormat="1" applyFont="1" applyFill="1" applyBorder="1" applyAlignment="1">
      <alignment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tmp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  <cellStyle name="Элементы осе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4"/>
  <sheetViews>
    <sheetView tabSelected="1" zoomScalePageLayoutView="0" workbookViewId="0" topLeftCell="A1">
      <pane xSplit="2" ySplit="4" topLeftCell="C15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62" sqref="H162"/>
    </sheetView>
  </sheetViews>
  <sheetFormatPr defaultColWidth="9.140625" defaultRowHeight="48" customHeight="1"/>
  <cols>
    <col min="1" max="1" width="45.421875" style="37" customWidth="1"/>
    <col min="2" max="2" width="27.28125" style="58" customWidth="1"/>
    <col min="3" max="3" width="13.8515625" style="56" customWidth="1"/>
    <col min="4" max="4" width="17.28125" style="55" hidden="1" customWidth="1"/>
    <col min="5" max="5" width="17.140625" style="56" hidden="1" customWidth="1"/>
    <col min="6" max="6" width="18.421875" style="55" hidden="1" customWidth="1"/>
    <col min="7" max="7" width="17.57421875" style="56" hidden="1" customWidth="1"/>
    <col min="8" max="8" width="54.57421875" style="57" customWidth="1"/>
    <col min="9" max="10" width="0" style="1" hidden="1" customWidth="1"/>
    <col min="11" max="11" width="10.140625" style="1" hidden="1" customWidth="1"/>
    <col min="12" max="12" width="29.28125" style="1" customWidth="1"/>
    <col min="13" max="16384" width="9.140625" style="1" customWidth="1"/>
  </cols>
  <sheetData>
    <row r="1" spans="1:8" ht="19.5" customHeight="1">
      <c r="A1" s="105" t="s">
        <v>346</v>
      </c>
      <c r="B1" s="105"/>
      <c r="C1" s="106"/>
      <c r="D1" s="106"/>
      <c r="E1" s="106"/>
      <c r="F1" s="106"/>
      <c r="G1" s="106"/>
      <c r="H1" s="107"/>
    </row>
    <row r="2" spans="1:8" s="2" customFormat="1" ht="25.5" customHeight="1">
      <c r="A2" s="108" t="s">
        <v>9</v>
      </c>
      <c r="B2" s="108"/>
      <c r="C2" s="108"/>
      <c r="D2" s="108"/>
      <c r="E2" s="108"/>
      <c r="F2" s="108"/>
      <c r="G2" s="108"/>
      <c r="H2" s="109"/>
    </row>
    <row r="3" spans="1:8" s="2" customFormat="1" ht="25.5" customHeight="1">
      <c r="A3" s="11"/>
      <c r="B3" s="11"/>
      <c r="C3" s="13"/>
      <c r="D3" s="14"/>
      <c r="E3" s="13"/>
      <c r="F3" s="12"/>
      <c r="G3" s="13"/>
      <c r="H3" s="93" t="s">
        <v>306</v>
      </c>
    </row>
    <row r="4" spans="1:8" ht="29.25" customHeight="1">
      <c r="A4" s="92" t="s">
        <v>0</v>
      </c>
      <c r="B4" s="92" t="s">
        <v>1</v>
      </c>
      <c r="C4" s="16" t="s">
        <v>307</v>
      </c>
      <c r="D4" s="15" t="s">
        <v>6</v>
      </c>
      <c r="E4" s="16" t="s">
        <v>7</v>
      </c>
      <c r="F4" s="15" t="s">
        <v>8</v>
      </c>
      <c r="G4" s="16" t="s">
        <v>7</v>
      </c>
      <c r="H4" s="17" t="s">
        <v>2</v>
      </c>
    </row>
    <row r="5" spans="1:8" ht="25.5">
      <c r="A5" s="18" t="s">
        <v>20</v>
      </c>
      <c r="B5" s="19" t="s">
        <v>21</v>
      </c>
      <c r="C5" s="85">
        <f>C6+C42</f>
        <v>96594.7</v>
      </c>
      <c r="D5" s="20">
        <f>D39</f>
        <v>0</v>
      </c>
      <c r="E5" s="21">
        <f>E39</f>
        <v>0</v>
      </c>
      <c r="F5" s="20">
        <f>F39</f>
        <v>0</v>
      </c>
      <c r="G5" s="21">
        <f>G39</f>
        <v>0</v>
      </c>
      <c r="H5" s="17"/>
    </row>
    <row r="6" spans="1:8" ht="15">
      <c r="A6" s="18" t="s">
        <v>22</v>
      </c>
      <c r="B6" s="22"/>
      <c r="C6" s="30">
        <f>C7+C16+C20+C30+C39</f>
        <v>68149</v>
      </c>
      <c r="D6" s="20"/>
      <c r="E6" s="21"/>
      <c r="F6" s="20"/>
      <c r="G6" s="21"/>
      <c r="H6" s="17"/>
    </row>
    <row r="7" spans="1:8" ht="15">
      <c r="A7" s="23" t="s">
        <v>210</v>
      </c>
      <c r="B7" s="19" t="s">
        <v>211</v>
      </c>
      <c r="C7" s="30">
        <f>C8</f>
        <v>56943.8</v>
      </c>
      <c r="D7" s="20"/>
      <c r="E7" s="21"/>
      <c r="F7" s="20"/>
      <c r="G7" s="21"/>
      <c r="H7" s="17"/>
    </row>
    <row r="8" spans="1:8" ht="15">
      <c r="A8" s="23" t="s">
        <v>212</v>
      </c>
      <c r="B8" s="19" t="s">
        <v>213</v>
      </c>
      <c r="C8" s="29">
        <f>SUM(C9:C15)</f>
        <v>56943.8</v>
      </c>
      <c r="D8" s="20"/>
      <c r="E8" s="21"/>
      <c r="F8" s="20"/>
      <c r="G8" s="21"/>
      <c r="H8" s="96" t="s">
        <v>330</v>
      </c>
    </row>
    <row r="9" spans="1:12" ht="102">
      <c r="A9" s="9" t="s">
        <v>318</v>
      </c>
      <c r="B9" s="24" t="s">
        <v>214</v>
      </c>
      <c r="C9" s="31">
        <f>46107.5+1000</f>
        <v>47107.5</v>
      </c>
      <c r="D9" s="20"/>
      <c r="E9" s="21"/>
      <c r="F9" s="20"/>
      <c r="G9" s="21"/>
      <c r="H9" s="110"/>
      <c r="L9" s="86"/>
    </row>
    <row r="10" spans="1:8" ht="114.75">
      <c r="A10" s="9" t="s">
        <v>215</v>
      </c>
      <c r="B10" s="24" t="s">
        <v>216</v>
      </c>
      <c r="C10" s="26">
        <v>-936.7</v>
      </c>
      <c r="D10" s="20"/>
      <c r="E10" s="21"/>
      <c r="F10" s="20"/>
      <c r="G10" s="21"/>
      <c r="H10" s="110"/>
    </row>
    <row r="11" spans="1:8" ht="51">
      <c r="A11" s="9" t="s">
        <v>217</v>
      </c>
      <c r="B11" s="71" t="s">
        <v>218</v>
      </c>
      <c r="C11" s="31">
        <v>1088.7</v>
      </c>
      <c r="D11" s="20"/>
      <c r="E11" s="21"/>
      <c r="F11" s="20"/>
      <c r="G11" s="21"/>
      <c r="H11" s="110"/>
    </row>
    <row r="12" spans="1:8" ht="89.25">
      <c r="A12" s="9" t="s">
        <v>219</v>
      </c>
      <c r="B12" s="24" t="s">
        <v>220</v>
      </c>
      <c r="C12" s="31">
        <v>834.3</v>
      </c>
      <c r="D12" s="20"/>
      <c r="E12" s="21"/>
      <c r="F12" s="20"/>
      <c r="G12" s="21"/>
      <c r="H12" s="110"/>
    </row>
    <row r="13" spans="1:8" ht="127.5">
      <c r="A13" s="4" t="s">
        <v>221</v>
      </c>
      <c r="B13" s="72" t="s">
        <v>222</v>
      </c>
      <c r="C13" s="87">
        <v>-2650</v>
      </c>
      <c r="D13" s="20"/>
      <c r="E13" s="21"/>
      <c r="F13" s="20"/>
      <c r="G13" s="21"/>
      <c r="H13" s="110"/>
    </row>
    <row r="14" spans="1:8" ht="51">
      <c r="A14" s="4" t="s">
        <v>319</v>
      </c>
      <c r="B14" s="72" t="s">
        <v>223</v>
      </c>
      <c r="C14" s="31">
        <v>6800</v>
      </c>
      <c r="D14" s="20"/>
      <c r="E14" s="21"/>
      <c r="F14" s="20"/>
      <c r="G14" s="21"/>
      <c r="H14" s="110"/>
    </row>
    <row r="15" spans="1:8" ht="51">
      <c r="A15" s="4" t="s">
        <v>320</v>
      </c>
      <c r="B15" s="72" t="s">
        <v>224</v>
      </c>
      <c r="C15" s="31">
        <v>4700</v>
      </c>
      <c r="D15" s="20"/>
      <c r="E15" s="21"/>
      <c r="F15" s="20"/>
      <c r="G15" s="21"/>
      <c r="H15" s="97"/>
    </row>
    <row r="16" spans="1:8" ht="38.25">
      <c r="A16" s="23" t="s">
        <v>225</v>
      </c>
      <c r="B16" s="19" t="s">
        <v>226</v>
      </c>
      <c r="C16" s="21">
        <f>C17+C18+C19</f>
        <v>0</v>
      </c>
      <c r="D16" s="20"/>
      <c r="E16" s="21"/>
      <c r="F16" s="20"/>
      <c r="G16" s="21"/>
      <c r="H16" s="98" t="s">
        <v>303</v>
      </c>
    </row>
    <row r="17" spans="1:8" ht="76.5">
      <c r="A17" s="4" t="s">
        <v>227</v>
      </c>
      <c r="B17" s="24" t="s">
        <v>228</v>
      </c>
      <c r="C17" s="31">
        <v>741.2</v>
      </c>
      <c r="D17" s="20"/>
      <c r="E17" s="21"/>
      <c r="F17" s="20"/>
      <c r="G17" s="21"/>
      <c r="H17" s="111"/>
    </row>
    <row r="18" spans="1:8" ht="76.5">
      <c r="A18" s="4" t="s">
        <v>229</v>
      </c>
      <c r="B18" s="24" t="s">
        <v>230</v>
      </c>
      <c r="C18" s="31">
        <v>81.9</v>
      </c>
      <c r="D18" s="20"/>
      <c r="E18" s="21"/>
      <c r="F18" s="20"/>
      <c r="G18" s="21"/>
      <c r="H18" s="111"/>
    </row>
    <row r="19" spans="1:8" ht="76.5">
      <c r="A19" s="4" t="s">
        <v>231</v>
      </c>
      <c r="B19" s="24" t="s">
        <v>232</v>
      </c>
      <c r="C19" s="26">
        <v>-823.1</v>
      </c>
      <c r="D19" s="20"/>
      <c r="E19" s="21"/>
      <c r="F19" s="20"/>
      <c r="G19" s="21"/>
      <c r="H19" s="99"/>
    </row>
    <row r="20" spans="1:8" ht="15">
      <c r="A20" s="23" t="s">
        <v>233</v>
      </c>
      <c r="B20" s="19" t="s">
        <v>234</v>
      </c>
      <c r="C20" s="30">
        <f>C21+C25+C26+C28</f>
        <v>16581.5</v>
      </c>
      <c r="D20" s="20"/>
      <c r="E20" s="21"/>
      <c r="F20" s="20"/>
      <c r="G20" s="21"/>
      <c r="H20" s="17"/>
    </row>
    <row r="21" spans="1:8" ht="25.5">
      <c r="A21" s="23" t="s">
        <v>235</v>
      </c>
      <c r="B21" s="19" t="s">
        <v>236</v>
      </c>
      <c r="C21" s="30">
        <f>C22+C23+C24</f>
        <v>17675.100000000002</v>
      </c>
      <c r="D21" s="20"/>
      <c r="E21" s="21"/>
      <c r="F21" s="20"/>
      <c r="G21" s="21"/>
      <c r="H21" s="96" t="s">
        <v>293</v>
      </c>
    </row>
    <row r="22" spans="1:8" ht="25.5">
      <c r="A22" s="9" t="s">
        <v>237</v>
      </c>
      <c r="B22" s="24" t="s">
        <v>238</v>
      </c>
      <c r="C22" s="31">
        <v>21255.3</v>
      </c>
      <c r="D22" s="20"/>
      <c r="E22" s="21"/>
      <c r="F22" s="20"/>
      <c r="G22" s="21"/>
      <c r="H22" s="110"/>
    </row>
    <row r="23" spans="1:8" ht="51">
      <c r="A23" s="83" t="s">
        <v>266</v>
      </c>
      <c r="B23" s="84" t="s">
        <v>267</v>
      </c>
      <c r="C23" s="26">
        <v>-34.1</v>
      </c>
      <c r="D23" s="20"/>
      <c r="E23" s="21"/>
      <c r="F23" s="20"/>
      <c r="G23" s="21"/>
      <c r="H23" s="110"/>
    </row>
    <row r="24" spans="1:8" ht="63.75">
      <c r="A24" s="9" t="s">
        <v>239</v>
      </c>
      <c r="B24" s="24" t="s">
        <v>240</v>
      </c>
      <c r="C24" s="26">
        <v>-3546.1</v>
      </c>
      <c r="D24" s="20"/>
      <c r="E24" s="21"/>
      <c r="F24" s="20"/>
      <c r="G24" s="21"/>
      <c r="H24" s="97"/>
    </row>
    <row r="25" spans="1:8" ht="38.25">
      <c r="A25" s="18" t="s">
        <v>248</v>
      </c>
      <c r="B25" s="22" t="s">
        <v>249</v>
      </c>
      <c r="C25" s="21">
        <v>-305.4</v>
      </c>
      <c r="D25" s="20"/>
      <c r="E25" s="21"/>
      <c r="F25" s="20"/>
      <c r="G25" s="21"/>
      <c r="H25" s="88" t="s">
        <v>291</v>
      </c>
    </row>
    <row r="26" spans="1:8" ht="15">
      <c r="A26" s="73" t="s">
        <v>241</v>
      </c>
      <c r="B26" s="74" t="s">
        <v>242</v>
      </c>
      <c r="C26" s="30">
        <f>C27</f>
        <v>1146.2</v>
      </c>
      <c r="D26" s="20"/>
      <c r="E26" s="21"/>
      <c r="F26" s="20"/>
      <c r="G26" s="21"/>
      <c r="H26" s="96" t="s">
        <v>331</v>
      </c>
    </row>
    <row r="27" spans="1:8" ht="15">
      <c r="A27" s="75" t="s">
        <v>241</v>
      </c>
      <c r="B27" s="76" t="s">
        <v>243</v>
      </c>
      <c r="C27" s="31">
        <v>1146.2</v>
      </c>
      <c r="D27" s="20"/>
      <c r="E27" s="21"/>
      <c r="F27" s="20"/>
      <c r="G27" s="21"/>
      <c r="H27" s="97"/>
    </row>
    <row r="28" spans="1:8" ht="25.5">
      <c r="A28" s="77" t="s">
        <v>244</v>
      </c>
      <c r="B28" s="78" t="s">
        <v>245</v>
      </c>
      <c r="C28" s="21">
        <f>C29</f>
        <v>-1934.4</v>
      </c>
      <c r="D28" s="20"/>
      <c r="E28" s="21"/>
      <c r="F28" s="20"/>
      <c r="G28" s="21"/>
      <c r="H28" s="96" t="s">
        <v>321</v>
      </c>
    </row>
    <row r="29" spans="1:8" ht="38.25">
      <c r="A29" s="79" t="s">
        <v>246</v>
      </c>
      <c r="B29" s="80" t="s">
        <v>247</v>
      </c>
      <c r="C29" s="26">
        <v>-1934.4</v>
      </c>
      <c r="D29" s="20"/>
      <c r="E29" s="21"/>
      <c r="F29" s="20"/>
      <c r="G29" s="21"/>
      <c r="H29" s="97"/>
    </row>
    <row r="30" spans="1:8" ht="15">
      <c r="A30" s="23" t="s">
        <v>250</v>
      </c>
      <c r="B30" s="19" t="s">
        <v>251</v>
      </c>
      <c r="C30" s="21">
        <f>C31+C33+C36</f>
        <v>-5371.299999999999</v>
      </c>
      <c r="D30" s="20"/>
      <c r="E30" s="21"/>
      <c r="F30" s="20"/>
      <c r="G30" s="21"/>
      <c r="H30" s="17"/>
    </row>
    <row r="31" spans="1:8" ht="15">
      <c r="A31" s="23" t="s">
        <v>252</v>
      </c>
      <c r="B31" s="19" t="s">
        <v>253</v>
      </c>
      <c r="C31" s="30">
        <f>C32</f>
        <v>2462.4</v>
      </c>
      <c r="D31" s="20"/>
      <c r="E31" s="21"/>
      <c r="F31" s="20"/>
      <c r="G31" s="21"/>
      <c r="H31" s="98" t="s">
        <v>299</v>
      </c>
    </row>
    <row r="32" spans="1:8" ht="38.25">
      <c r="A32" s="9" t="s">
        <v>254</v>
      </c>
      <c r="B32" s="24" t="s">
        <v>255</v>
      </c>
      <c r="C32" s="31">
        <v>2462.4</v>
      </c>
      <c r="D32" s="20"/>
      <c r="E32" s="21"/>
      <c r="F32" s="20"/>
      <c r="G32" s="21"/>
      <c r="H32" s="99"/>
    </row>
    <row r="33" spans="1:8" ht="15">
      <c r="A33" s="23" t="s">
        <v>256</v>
      </c>
      <c r="B33" s="19" t="s">
        <v>257</v>
      </c>
      <c r="C33" s="21">
        <f>C34+C35</f>
        <v>-2028.3</v>
      </c>
      <c r="D33" s="20"/>
      <c r="E33" s="21"/>
      <c r="F33" s="20"/>
      <c r="G33" s="21"/>
      <c r="H33" s="17"/>
    </row>
    <row r="34" spans="1:8" ht="15">
      <c r="A34" s="9" t="s">
        <v>258</v>
      </c>
      <c r="B34" s="24" t="s">
        <v>259</v>
      </c>
      <c r="C34" s="26">
        <v>-1028.3</v>
      </c>
      <c r="D34" s="20"/>
      <c r="E34" s="21"/>
      <c r="F34" s="20"/>
      <c r="G34" s="21"/>
      <c r="H34" s="96" t="s">
        <v>304</v>
      </c>
    </row>
    <row r="35" spans="1:8" ht="15">
      <c r="A35" s="9" t="s">
        <v>302</v>
      </c>
      <c r="B35" s="24" t="s">
        <v>305</v>
      </c>
      <c r="C35" s="26">
        <v>-1000</v>
      </c>
      <c r="D35" s="20"/>
      <c r="E35" s="21"/>
      <c r="F35" s="20"/>
      <c r="G35" s="21"/>
      <c r="H35" s="97"/>
    </row>
    <row r="36" spans="1:8" ht="15">
      <c r="A36" s="23" t="s">
        <v>260</v>
      </c>
      <c r="B36" s="19" t="s">
        <v>261</v>
      </c>
      <c r="C36" s="21">
        <f>C37</f>
        <v>-5805.4</v>
      </c>
      <c r="D36" s="20"/>
      <c r="E36" s="21"/>
      <c r="F36" s="20"/>
      <c r="G36" s="21"/>
      <c r="H36" s="17"/>
    </row>
    <row r="37" spans="1:8" ht="15">
      <c r="A37" s="9" t="s">
        <v>262</v>
      </c>
      <c r="B37" s="24" t="s">
        <v>263</v>
      </c>
      <c r="C37" s="26">
        <f>C38</f>
        <v>-5805.4</v>
      </c>
      <c r="D37" s="20"/>
      <c r="E37" s="21"/>
      <c r="F37" s="20"/>
      <c r="G37" s="21"/>
      <c r="H37" s="96" t="s">
        <v>322</v>
      </c>
    </row>
    <row r="38" spans="1:8" ht="38.25">
      <c r="A38" s="8" t="s">
        <v>264</v>
      </c>
      <c r="B38" s="27" t="s">
        <v>265</v>
      </c>
      <c r="C38" s="34">
        <v>-5805.4</v>
      </c>
      <c r="D38" s="20"/>
      <c r="E38" s="21"/>
      <c r="F38" s="20"/>
      <c r="G38" s="21"/>
      <c r="H38" s="97"/>
    </row>
    <row r="39" spans="1:8" ht="15">
      <c r="A39" s="23" t="s">
        <v>23</v>
      </c>
      <c r="B39" s="19" t="s">
        <v>24</v>
      </c>
      <c r="C39" s="21">
        <f aca="true" t="shared" si="0" ref="C39:G40">C40</f>
        <v>-5</v>
      </c>
      <c r="D39" s="20">
        <f t="shared" si="0"/>
        <v>0</v>
      </c>
      <c r="E39" s="21">
        <f t="shared" si="0"/>
        <v>0</v>
      </c>
      <c r="F39" s="20">
        <f t="shared" si="0"/>
        <v>0</v>
      </c>
      <c r="G39" s="21">
        <f t="shared" si="0"/>
        <v>0</v>
      </c>
      <c r="H39" s="17"/>
    </row>
    <row r="40" spans="1:8" ht="38.25">
      <c r="A40" s="9" t="s">
        <v>25</v>
      </c>
      <c r="B40" s="24" t="s">
        <v>26</v>
      </c>
      <c r="C40" s="26">
        <f t="shared" si="0"/>
        <v>-5</v>
      </c>
      <c r="D40" s="25">
        <f t="shared" si="0"/>
        <v>0</v>
      </c>
      <c r="E40" s="26">
        <f t="shared" si="0"/>
        <v>0</v>
      </c>
      <c r="F40" s="25">
        <f t="shared" si="0"/>
        <v>0</v>
      </c>
      <c r="G40" s="26">
        <f t="shared" si="0"/>
        <v>0</v>
      </c>
      <c r="H40" s="17"/>
    </row>
    <row r="41" spans="1:12" ht="63.75">
      <c r="A41" s="8" t="s">
        <v>35</v>
      </c>
      <c r="B41" s="27" t="s">
        <v>36</v>
      </c>
      <c r="C41" s="26">
        <v>-5</v>
      </c>
      <c r="D41" s="25">
        <f>D134</f>
        <v>0</v>
      </c>
      <c r="E41" s="26">
        <f>E134</f>
        <v>0</v>
      </c>
      <c r="F41" s="25">
        <f>F134</f>
        <v>0</v>
      </c>
      <c r="G41" s="26">
        <f>G134</f>
        <v>0</v>
      </c>
      <c r="H41" s="28" t="s">
        <v>323</v>
      </c>
      <c r="L41" s="3"/>
    </row>
    <row r="42" spans="1:12" ht="15">
      <c r="A42" s="23" t="s">
        <v>37</v>
      </c>
      <c r="B42" s="19"/>
      <c r="C42" s="30">
        <f>C43+C59+C66+C75+C83+C132</f>
        <v>28445.7</v>
      </c>
      <c r="D42" s="25"/>
      <c r="E42" s="26"/>
      <c r="F42" s="25"/>
      <c r="G42" s="26"/>
      <c r="H42" s="28"/>
      <c r="L42" s="3"/>
    </row>
    <row r="43" spans="1:12" ht="38.25">
      <c r="A43" s="23" t="s">
        <v>38</v>
      </c>
      <c r="B43" s="19" t="s">
        <v>39</v>
      </c>
      <c r="C43" s="30">
        <f>C44+C46+C54</f>
        <v>17551.1</v>
      </c>
      <c r="D43" s="20">
        <f aca="true" t="shared" si="1" ref="D43:G47">D134</f>
        <v>0</v>
      </c>
      <c r="E43" s="21">
        <f t="shared" si="1"/>
        <v>0</v>
      </c>
      <c r="F43" s="20">
        <f t="shared" si="1"/>
        <v>0</v>
      </c>
      <c r="G43" s="21">
        <f t="shared" si="1"/>
        <v>0</v>
      </c>
      <c r="H43" s="28"/>
      <c r="L43" s="3"/>
    </row>
    <row r="44" spans="1:12" ht="76.5">
      <c r="A44" s="9" t="s">
        <v>110</v>
      </c>
      <c r="B44" s="24" t="s">
        <v>111</v>
      </c>
      <c r="C44" s="31">
        <f>C45</f>
        <v>1104.1</v>
      </c>
      <c r="D44" s="25">
        <f t="shared" si="1"/>
        <v>0</v>
      </c>
      <c r="E44" s="26">
        <f t="shared" si="1"/>
        <v>0</v>
      </c>
      <c r="F44" s="25">
        <f t="shared" si="1"/>
        <v>0</v>
      </c>
      <c r="G44" s="26">
        <f t="shared" si="1"/>
        <v>0</v>
      </c>
      <c r="H44" s="28"/>
      <c r="L44" s="3"/>
    </row>
    <row r="45" spans="1:12" ht="51">
      <c r="A45" s="8" t="s">
        <v>112</v>
      </c>
      <c r="B45" s="27" t="s">
        <v>113</v>
      </c>
      <c r="C45" s="32">
        <v>1104.1</v>
      </c>
      <c r="D45" s="33">
        <f t="shared" si="1"/>
        <v>0</v>
      </c>
      <c r="E45" s="34">
        <f t="shared" si="1"/>
        <v>0</v>
      </c>
      <c r="F45" s="33">
        <f t="shared" si="1"/>
        <v>0</v>
      </c>
      <c r="G45" s="34">
        <f t="shared" si="1"/>
        <v>0</v>
      </c>
      <c r="H45" s="28" t="s">
        <v>324</v>
      </c>
      <c r="L45" s="3"/>
    </row>
    <row r="46" spans="1:12" ht="89.25">
      <c r="A46" s="9" t="s">
        <v>40</v>
      </c>
      <c r="B46" s="24" t="s">
        <v>41</v>
      </c>
      <c r="C46" s="35">
        <f>C47+C49+C51</f>
        <v>13469.399999999998</v>
      </c>
      <c r="D46" s="25">
        <f t="shared" si="1"/>
        <v>0</v>
      </c>
      <c r="E46" s="26">
        <f t="shared" si="1"/>
        <v>0</v>
      </c>
      <c r="F46" s="25">
        <f t="shared" si="1"/>
        <v>0</v>
      </c>
      <c r="G46" s="26">
        <f t="shared" si="1"/>
        <v>0</v>
      </c>
      <c r="H46" s="28"/>
      <c r="L46" s="3"/>
    </row>
    <row r="47" spans="1:12" ht="63.75">
      <c r="A47" s="9" t="s">
        <v>42</v>
      </c>
      <c r="B47" s="24" t="s">
        <v>43</v>
      </c>
      <c r="C47" s="35">
        <f>C48</f>
        <v>9303.3</v>
      </c>
      <c r="D47" s="25">
        <f t="shared" si="1"/>
        <v>0</v>
      </c>
      <c r="E47" s="26">
        <f t="shared" si="1"/>
        <v>0</v>
      </c>
      <c r="F47" s="25">
        <f t="shared" si="1"/>
        <v>0</v>
      </c>
      <c r="G47" s="26">
        <f t="shared" si="1"/>
        <v>0</v>
      </c>
      <c r="H47" s="100" t="s">
        <v>332</v>
      </c>
      <c r="L47" s="3"/>
    </row>
    <row r="48" spans="1:12" ht="89.25">
      <c r="A48" s="8" t="s">
        <v>44</v>
      </c>
      <c r="B48" s="27" t="s">
        <v>45</v>
      </c>
      <c r="C48" s="36">
        <v>9303.3</v>
      </c>
      <c r="D48" s="33">
        <f aca="true" t="shared" si="2" ref="D48:G50">D146</f>
        <v>0</v>
      </c>
      <c r="E48" s="34">
        <f t="shared" si="2"/>
        <v>0</v>
      </c>
      <c r="F48" s="33">
        <f t="shared" si="2"/>
        <v>0</v>
      </c>
      <c r="G48" s="34">
        <f t="shared" si="2"/>
        <v>0</v>
      </c>
      <c r="H48" s="101"/>
      <c r="L48" s="3"/>
    </row>
    <row r="49" spans="1:12" ht="76.5">
      <c r="A49" s="9" t="s">
        <v>46</v>
      </c>
      <c r="B49" s="24" t="s">
        <v>47</v>
      </c>
      <c r="C49" s="35">
        <f>C50</f>
        <v>4164.3</v>
      </c>
      <c r="D49" s="25">
        <f t="shared" si="2"/>
        <v>0</v>
      </c>
      <c r="E49" s="26">
        <f t="shared" si="2"/>
        <v>0</v>
      </c>
      <c r="F49" s="25">
        <f t="shared" si="2"/>
        <v>0</v>
      </c>
      <c r="G49" s="26">
        <f t="shared" si="2"/>
        <v>0</v>
      </c>
      <c r="H49" s="100" t="s">
        <v>333</v>
      </c>
      <c r="L49" s="3"/>
    </row>
    <row r="50" spans="1:12" ht="89.25">
      <c r="A50" s="6" t="s">
        <v>48</v>
      </c>
      <c r="B50" s="27" t="s">
        <v>49</v>
      </c>
      <c r="C50" s="36">
        <v>4164.3</v>
      </c>
      <c r="D50" s="33">
        <f t="shared" si="2"/>
        <v>0</v>
      </c>
      <c r="E50" s="34">
        <f t="shared" si="2"/>
        <v>0</v>
      </c>
      <c r="F50" s="33">
        <f t="shared" si="2"/>
        <v>0</v>
      </c>
      <c r="G50" s="34">
        <f t="shared" si="2"/>
        <v>0</v>
      </c>
      <c r="H50" s="101"/>
      <c r="L50" s="3"/>
    </row>
    <row r="51" spans="1:12" ht="51">
      <c r="A51" s="4" t="s">
        <v>50</v>
      </c>
      <c r="B51" s="10" t="s">
        <v>51</v>
      </c>
      <c r="C51" s="35">
        <f>C52+C53</f>
        <v>1.7999999999999998</v>
      </c>
      <c r="D51" s="25">
        <f aca="true" t="shared" si="3" ref="D51:G52">D157</f>
        <v>0</v>
      </c>
      <c r="E51" s="26">
        <f t="shared" si="3"/>
        <v>0</v>
      </c>
      <c r="F51" s="25">
        <f t="shared" si="3"/>
        <v>0</v>
      </c>
      <c r="G51" s="26">
        <f t="shared" si="3"/>
        <v>0</v>
      </c>
      <c r="H51" s="100" t="s">
        <v>294</v>
      </c>
      <c r="L51" s="3"/>
    </row>
    <row r="52" spans="1:12" ht="114.75">
      <c r="A52" s="6" t="s">
        <v>308</v>
      </c>
      <c r="B52" s="7" t="s">
        <v>53</v>
      </c>
      <c r="C52" s="36">
        <v>0.6</v>
      </c>
      <c r="D52" s="33">
        <f t="shared" si="3"/>
        <v>0</v>
      </c>
      <c r="E52" s="34">
        <f t="shared" si="3"/>
        <v>0</v>
      </c>
      <c r="F52" s="33">
        <f t="shared" si="3"/>
        <v>0</v>
      </c>
      <c r="G52" s="34">
        <f t="shared" si="3"/>
        <v>0</v>
      </c>
      <c r="H52" s="102"/>
      <c r="L52" s="3"/>
    </row>
    <row r="53" spans="1:12" ht="89.25">
      <c r="A53" s="6" t="s">
        <v>309</v>
      </c>
      <c r="B53" s="7" t="s">
        <v>52</v>
      </c>
      <c r="C53" s="36">
        <v>1.2</v>
      </c>
      <c r="D53" s="33">
        <f>D162</f>
        <v>0</v>
      </c>
      <c r="E53" s="34">
        <f>E162</f>
        <v>0</v>
      </c>
      <c r="F53" s="33">
        <f>F162</f>
        <v>0</v>
      </c>
      <c r="G53" s="34">
        <f>G162</f>
        <v>0</v>
      </c>
      <c r="H53" s="101"/>
      <c r="L53" s="3"/>
    </row>
    <row r="54" spans="1:12" ht="76.5">
      <c r="A54" s="9" t="s">
        <v>54</v>
      </c>
      <c r="B54" s="24" t="s">
        <v>55</v>
      </c>
      <c r="C54" s="35">
        <f>C55+C57</f>
        <v>2977.6</v>
      </c>
      <c r="D54" s="25">
        <v>0</v>
      </c>
      <c r="E54" s="26">
        <v>0</v>
      </c>
      <c r="F54" s="25">
        <v>0</v>
      </c>
      <c r="G54" s="26">
        <v>0</v>
      </c>
      <c r="H54" s="28"/>
      <c r="L54" s="3"/>
    </row>
    <row r="55" spans="1:12" ht="76.5">
      <c r="A55" s="9" t="s">
        <v>56</v>
      </c>
      <c r="B55" s="24" t="s">
        <v>57</v>
      </c>
      <c r="C55" s="35">
        <f>C56</f>
        <v>2922.1</v>
      </c>
      <c r="D55" s="25">
        <v>0</v>
      </c>
      <c r="E55" s="26">
        <v>0</v>
      </c>
      <c r="F55" s="25">
        <v>0</v>
      </c>
      <c r="G55" s="26">
        <v>0</v>
      </c>
      <c r="H55" s="100" t="s">
        <v>329</v>
      </c>
      <c r="L55" s="3"/>
    </row>
    <row r="56" spans="1:12" ht="76.5">
      <c r="A56" s="8" t="s">
        <v>58</v>
      </c>
      <c r="B56" s="27" t="s">
        <v>59</v>
      </c>
      <c r="C56" s="36">
        <f>3422.1+50-550</f>
        <v>2922.1</v>
      </c>
      <c r="D56" s="33">
        <v>0</v>
      </c>
      <c r="E56" s="34">
        <v>0</v>
      </c>
      <c r="F56" s="33">
        <v>0</v>
      </c>
      <c r="G56" s="34">
        <v>0</v>
      </c>
      <c r="H56" s="101"/>
      <c r="L56" s="3"/>
    </row>
    <row r="57" spans="1:12" ht="102">
      <c r="A57" s="9" t="s">
        <v>310</v>
      </c>
      <c r="B57" s="10" t="s">
        <v>60</v>
      </c>
      <c r="C57" s="35">
        <f>C58</f>
        <v>55.5</v>
      </c>
      <c r="D57" s="25">
        <v>0</v>
      </c>
      <c r="E57" s="26">
        <v>0</v>
      </c>
      <c r="F57" s="25">
        <v>0</v>
      </c>
      <c r="G57" s="26">
        <v>0</v>
      </c>
      <c r="H57" s="103" t="s">
        <v>334</v>
      </c>
      <c r="L57" s="3"/>
    </row>
    <row r="58" spans="1:12" ht="102">
      <c r="A58" s="8" t="s">
        <v>311</v>
      </c>
      <c r="B58" s="7" t="s">
        <v>61</v>
      </c>
      <c r="C58" s="36">
        <v>55.5</v>
      </c>
      <c r="D58" s="33">
        <v>0</v>
      </c>
      <c r="E58" s="34">
        <v>0</v>
      </c>
      <c r="F58" s="33">
        <v>0</v>
      </c>
      <c r="G58" s="34">
        <v>0</v>
      </c>
      <c r="H58" s="104"/>
      <c r="L58" s="3"/>
    </row>
    <row r="59" spans="1:12" ht="25.5">
      <c r="A59" s="23" t="s">
        <v>62</v>
      </c>
      <c r="B59" s="19" t="s">
        <v>63</v>
      </c>
      <c r="C59" s="21">
        <f>C60+C63</f>
        <v>-381.7</v>
      </c>
      <c r="D59" s="20">
        <v>0</v>
      </c>
      <c r="E59" s="21">
        <v>0</v>
      </c>
      <c r="F59" s="20">
        <v>0</v>
      </c>
      <c r="G59" s="21">
        <v>0</v>
      </c>
      <c r="H59" s="100" t="s">
        <v>328</v>
      </c>
      <c r="L59" s="3"/>
    </row>
    <row r="60" spans="1:12" ht="25.5">
      <c r="A60" s="9" t="s">
        <v>64</v>
      </c>
      <c r="B60" s="24" t="s">
        <v>65</v>
      </c>
      <c r="C60" s="26">
        <f>C61+C62</f>
        <v>-248.8</v>
      </c>
      <c r="D60" s="25">
        <v>0</v>
      </c>
      <c r="E60" s="26">
        <v>0</v>
      </c>
      <c r="F60" s="25">
        <v>0</v>
      </c>
      <c r="G60" s="26">
        <v>0</v>
      </c>
      <c r="H60" s="102"/>
      <c r="L60" s="3"/>
    </row>
    <row r="61" spans="1:12" ht="25.5">
      <c r="A61" s="8" t="s">
        <v>66</v>
      </c>
      <c r="B61" s="27" t="s">
        <v>67</v>
      </c>
      <c r="C61" s="32">
        <v>135</v>
      </c>
      <c r="D61" s="33">
        <v>0</v>
      </c>
      <c r="E61" s="34">
        <v>0</v>
      </c>
      <c r="F61" s="33">
        <v>0</v>
      </c>
      <c r="G61" s="34">
        <v>0</v>
      </c>
      <c r="H61" s="102"/>
      <c r="L61" s="3"/>
    </row>
    <row r="62" spans="1:12" ht="25.5">
      <c r="A62" s="8" t="s">
        <v>68</v>
      </c>
      <c r="B62" s="27" t="s">
        <v>69</v>
      </c>
      <c r="C62" s="34">
        <v>-383.8</v>
      </c>
      <c r="D62" s="33">
        <v>0</v>
      </c>
      <c r="E62" s="34">
        <v>0</v>
      </c>
      <c r="F62" s="33">
        <v>0</v>
      </c>
      <c r="G62" s="34">
        <v>0</v>
      </c>
      <c r="H62" s="102"/>
      <c r="L62" s="3"/>
    </row>
    <row r="63" spans="1:12" ht="25.5">
      <c r="A63" s="9" t="s">
        <v>70</v>
      </c>
      <c r="B63" s="24" t="s">
        <v>71</v>
      </c>
      <c r="C63" s="26">
        <f>C64+C65</f>
        <v>-132.89999999999998</v>
      </c>
      <c r="D63" s="25">
        <v>0</v>
      </c>
      <c r="E63" s="26">
        <v>0</v>
      </c>
      <c r="F63" s="25">
        <v>0</v>
      </c>
      <c r="G63" s="26">
        <v>0</v>
      </c>
      <c r="H63" s="102"/>
      <c r="L63" s="3"/>
    </row>
    <row r="64" spans="1:12" ht="15">
      <c r="A64" s="8" t="s">
        <v>72</v>
      </c>
      <c r="B64" s="27" t="s">
        <v>73</v>
      </c>
      <c r="C64" s="34">
        <v>-465</v>
      </c>
      <c r="D64" s="33">
        <v>0</v>
      </c>
      <c r="E64" s="34">
        <v>0</v>
      </c>
      <c r="F64" s="33">
        <v>0</v>
      </c>
      <c r="G64" s="34">
        <v>0</v>
      </c>
      <c r="H64" s="102"/>
      <c r="L64" s="3"/>
    </row>
    <row r="65" spans="1:12" ht="25.5">
      <c r="A65" s="8" t="s">
        <v>74</v>
      </c>
      <c r="B65" s="27" t="s">
        <v>75</v>
      </c>
      <c r="C65" s="32">
        <v>332.1</v>
      </c>
      <c r="D65" s="33">
        <v>0</v>
      </c>
      <c r="E65" s="34">
        <v>0</v>
      </c>
      <c r="F65" s="33">
        <v>0</v>
      </c>
      <c r="G65" s="34">
        <v>0</v>
      </c>
      <c r="H65" s="101"/>
      <c r="L65" s="3"/>
    </row>
    <row r="66" spans="1:12" ht="25.5">
      <c r="A66" s="23" t="s">
        <v>76</v>
      </c>
      <c r="B66" s="19" t="s">
        <v>77</v>
      </c>
      <c r="C66" s="21">
        <f>C67+C70</f>
        <v>-881.3</v>
      </c>
      <c r="D66" s="20"/>
      <c r="E66" s="21"/>
      <c r="F66" s="20"/>
      <c r="G66" s="21"/>
      <c r="H66" s="28"/>
      <c r="L66" s="3"/>
    </row>
    <row r="67" spans="1:12" ht="15">
      <c r="A67" s="9" t="s">
        <v>78</v>
      </c>
      <c r="B67" s="24" t="s">
        <v>79</v>
      </c>
      <c r="C67" s="26">
        <f>C68</f>
        <v>-109.5</v>
      </c>
      <c r="D67" s="25"/>
      <c r="E67" s="26"/>
      <c r="F67" s="25"/>
      <c r="G67" s="26"/>
      <c r="H67" s="100" t="s">
        <v>325</v>
      </c>
      <c r="L67" s="3"/>
    </row>
    <row r="68" spans="1:12" ht="15">
      <c r="A68" s="9" t="s">
        <v>80</v>
      </c>
      <c r="B68" s="24" t="s">
        <v>81</v>
      </c>
      <c r="C68" s="26">
        <f>C69</f>
        <v>-109.5</v>
      </c>
      <c r="D68" s="25"/>
      <c r="E68" s="26"/>
      <c r="F68" s="25"/>
      <c r="G68" s="26"/>
      <c r="H68" s="102"/>
      <c r="L68" s="3"/>
    </row>
    <row r="69" spans="1:12" ht="38.25">
      <c r="A69" s="8" t="s">
        <v>82</v>
      </c>
      <c r="B69" s="27" t="s">
        <v>83</v>
      </c>
      <c r="C69" s="34">
        <f>-35-74.5</f>
        <v>-109.5</v>
      </c>
      <c r="D69" s="33"/>
      <c r="E69" s="34"/>
      <c r="F69" s="33"/>
      <c r="G69" s="34"/>
      <c r="H69" s="101"/>
      <c r="L69" s="3"/>
    </row>
    <row r="70" spans="1:12" ht="15">
      <c r="A70" s="9" t="s">
        <v>84</v>
      </c>
      <c r="B70" s="24" t="s">
        <v>85</v>
      </c>
      <c r="C70" s="26">
        <f>C71+C73</f>
        <v>-771.8</v>
      </c>
      <c r="D70" s="25"/>
      <c r="E70" s="26"/>
      <c r="F70" s="25"/>
      <c r="G70" s="26"/>
      <c r="H70" s="100" t="s">
        <v>335</v>
      </c>
      <c r="L70" s="3"/>
    </row>
    <row r="71" spans="1:12" ht="38.25">
      <c r="A71" s="37" t="s">
        <v>86</v>
      </c>
      <c r="B71" s="24" t="s">
        <v>87</v>
      </c>
      <c r="C71" s="31">
        <f>C72</f>
        <v>458.2</v>
      </c>
      <c r="D71" s="25"/>
      <c r="E71" s="26"/>
      <c r="F71" s="25"/>
      <c r="G71" s="26"/>
      <c r="H71" s="102"/>
      <c r="L71" s="3"/>
    </row>
    <row r="72" spans="1:12" ht="38.25">
      <c r="A72" s="8" t="s">
        <v>88</v>
      </c>
      <c r="B72" s="38" t="s">
        <v>89</v>
      </c>
      <c r="C72" s="32">
        <v>458.2</v>
      </c>
      <c r="D72" s="33"/>
      <c r="E72" s="34"/>
      <c r="F72" s="33"/>
      <c r="G72" s="34"/>
      <c r="H72" s="101"/>
      <c r="L72" s="3"/>
    </row>
    <row r="73" spans="1:12" ht="15">
      <c r="A73" s="9" t="s">
        <v>90</v>
      </c>
      <c r="B73" s="24" t="s">
        <v>91</v>
      </c>
      <c r="C73" s="26">
        <f>C74</f>
        <v>-1230</v>
      </c>
      <c r="D73" s="25"/>
      <c r="E73" s="26"/>
      <c r="F73" s="25"/>
      <c r="G73" s="26"/>
      <c r="H73" s="100" t="s">
        <v>326</v>
      </c>
      <c r="L73" s="3"/>
    </row>
    <row r="74" spans="1:12" ht="25.5">
      <c r="A74" s="8" t="s">
        <v>92</v>
      </c>
      <c r="B74" s="27" t="s">
        <v>93</v>
      </c>
      <c r="C74" s="34">
        <f>-1221.7-8.3</f>
        <v>-1230</v>
      </c>
      <c r="D74" s="33"/>
      <c r="E74" s="34"/>
      <c r="F74" s="33"/>
      <c r="G74" s="34"/>
      <c r="H74" s="101"/>
      <c r="L74" s="3"/>
    </row>
    <row r="75" spans="1:12" ht="25.5">
      <c r="A75" s="23" t="s">
        <v>94</v>
      </c>
      <c r="B75" s="19" t="s">
        <v>95</v>
      </c>
      <c r="C75" s="30">
        <f>C76+C78</f>
        <v>12461.4</v>
      </c>
      <c r="D75" s="25"/>
      <c r="E75" s="26"/>
      <c r="F75" s="25"/>
      <c r="G75" s="26"/>
      <c r="H75" s="28"/>
      <c r="L75" s="3"/>
    </row>
    <row r="76" spans="1:12" ht="89.25">
      <c r="A76" s="9" t="s">
        <v>96</v>
      </c>
      <c r="B76" s="24" t="s">
        <v>97</v>
      </c>
      <c r="C76" s="31">
        <f>C77</f>
        <v>10705.3</v>
      </c>
      <c r="D76" s="25"/>
      <c r="E76" s="26"/>
      <c r="F76" s="25"/>
      <c r="G76" s="26"/>
      <c r="H76" s="100" t="s">
        <v>336</v>
      </c>
      <c r="L76" s="3"/>
    </row>
    <row r="77" spans="1:12" ht="89.25">
      <c r="A77" s="9" t="s">
        <v>98</v>
      </c>
      <c r="B77" s="24" t="s">
        <v>99</v>
      </c>
      <c r="C77" s="31">
        <f>4429+6259.4+16.9</f>
        <v>10705.3</v>
      </c>
      <c r="D77" s="25"/>
      <c r="E77" s="26"/>
      <c r="F77" s="25"/>
      <c r="G77" s="26"/>
      <c r="H77" s="101"/>
      <c r="L77" s="3"/>
    </row>
    <row r="78" spans="1:12" ht="38.25">
      <c r="A78" s="9" t="s">
        <v>100</v>
      </c>
      <c r="B78" s="24" t="s">
        <v>101</v>
      </c>
      <c r="C78" s="31">
        <f>C79+C81</f>
        <v>1756.1000000000001</v>
      </c>
      <c r="D78" s="25"/>
      <c r="E78" s="26"/>
      <c r="F78" s="25"/>
      <c r="G78" s="26"/>
      <c r="H78" s="100" t="s">
        <v>337</v>
      </c>
      <c r="L78" s="3"/>
    </row>
    <row r="79" spans="1:12" ht="38.25">
      <c r="A79" s="9" t="s">
        <v>102</v>
      </c>
      <c r="B79" s="24" t="s">
        <v>103</v>
      </c>
      <c r="C79" s="31">
        <f>C80</f>
        <v>1574.4</v>
      </c>
      <c r="D79" s="25"/>
      <c r="E79" s="26"/>
      <c r="F79" s="25"/>
      <c r="G79" s="26"/>
      <c r="H79" s="102"/>
      <c r="L79" s="3"/>
    </row>
    <row r="80" spans="1:12" ht="51">
      <c r="A80" s="8" t="s">
        <v>104</v>
      </c>
      <c r="B80" s="27" t="s">
        <v>105</v>
      </c>
      <c r="C80" s="32">
        <v>1574.4</v>
      </c>
      <c r="D80" s="33"/>
      <c r="E80" s="34"/>
      <c r="F80" s="33"/>
      <c r="G80" s="34"/>
      <c r="H80" s="102"/>
      <c r="L80" s="3"/>
    </row>
    <row r="81" spans="1:12" ht="63.75">
      <c r="A81" s="9" t="s">
        <v>106</v>
      </c>
      <c r="B81" s="24" t="s">
        <v>107</v>
      </c>
      <c r="C81" s="31">
        <f>C82</f>
        <v>181.7</v>
      </c>
      <c r="D81" s="25"/>
      <c r="E81" s="26"/>
      <c r="F81" s="25"/>
      <c r="G81" s="26"/>
      <c r="H81" s="102"/>
      <c r="L81" s="3"/>
    </row>
    <row r="82" spans="1:12" ht="89.25">
      <c r="A82" s="8" t="s">
        <v>108</v>
      </c>
      <c r="B82" s="27" t="s">
        <v>109</v>
      </c>
      <c r="C82" s="32">
        <v>181.7</v>
      </c>
      <c r="D82" s="33"/>
      <c r="E82" s="34"/>
      <c r="F82" s="33"/>
      <c r="G82" s="34"/>
      <c r="H82" s="101"/>
      <c r="L82" s="3"/>
    </row>
    <row r="83" spans="1:12" ht="15">
      <c r="A83" s="39" t="s">
        <v>114</v>
      </c>
      <c r="B83" s="40" t="s">
        <v>115</v>
      </c>
      <c r="C83" s="21">
        <f>C84+C115+C118+C121+C123+C129</f>
        <v>-322.69999999999993</v>
      </c>
      <c r="D83" s="33"/>
      <c r="E83" s="34"/>
      <c r="F83" s="33"/>
      <c r="G83" s="34"/>
      <c r="H83" s="89"/>
      <c r="L83" s="3"/>
    </row>
    <row r="84" spans="1:12" ht="38.25">
      <c r="A84" s="23" t="s">
        <v>116</v>
      </c>
      <c r="B84" s="19" t="s">
        <v>117</v>
      </c>
      <c r="C84" s="30">
        <f>C85+C87+C89+C92+C94+C96+C98+C100+C103+C105+C107+C111+C113</f>
        <v>795.7</v>
      </c>
      <c r="D84" s="33"/>
      <c r="E84" s="34"/>
      <c r="F84" s="33"/>
      <c r="G84" s="34"/>
      <c r="H84" s="100" t="s">
        <v>338</v>
      </c>
      <c r="L84" s="3"/>
    </row>
    <row r="85" spans="1:12" ht="63.75">
      <c r="A85" s="9" t="s">
        <v>118</v>
      </c>
      <c r="B85" s="24" t="s">
        <v>119</v>
      </c>
      <c r="C85" s="26">
        <f>C86</f>
        <v>-9.8</v>
      </c>
      <c r="D85" s="33"/>
      <c r="E85" s="34"/>
      <c r="F85" s="33"/>
      <c r="G85" s="34"/>
      <c r="H85" s="102"/>
      <c r="L85" s="3"/>
    </row>
    <row r="86" spans="1:12" ht="89.25">
      <c r="A86" s="8" t="s">
        <v>120</v>
      </c>
      <c r="B86" s="27" t="s">
        <v>121</v>
      </c>
      <c r="C86" s="34">
        <v>-9.8</v>
      </c>
      <c r="D86" s="33"/>
      <c r="E86" s="34"/>
      <c r="F86" s="33"/>
      <c r="G86" s="34"/>
      <c r="H86" s="102"/>
      <c r="L86" s="3"/>
    </row>
    <row r="87" spans="1:12" ht="89.25">
      <c r="A87" s="9" t="s">
        <v>122</v>
      </c>
      <c r="B87" s="24" t="s">
        <v>123</v>
      </c>
      <c r="C87" s="31">
        <f>C88</f>
        <v>48.8</v>
      </c>
      <c r="D87" s="33"/>
      <c r="E87" s="34"/>
      <c r="F87" s="33"/>
      <c r="G87" s="34"/>
      <c r="H87" s="102"/>
      <c r="L87" s="3"/>
    </row>
    <row r="88" spans="1:12" ht="114.75">
      <c r="A88" s="8" t="s">
        <v>124</v>
      </c>
      <c r="B88" s="27" t="s">
        <v>125</v>
      </c>
      <c r="C88" s="32">
        <v>48.8</v>
      </c>
      <c r="D88" s="33"/>
      <c r="E88" s="34"/>
      <c r="F88" s="33"/>
      <c r="G88" s="34"/>
      <c r="H88" s="102"/>
      <c r="L88" s="3"/>
    </row>
    <row r="89" spans="1:12" ht="63.75">
      <c r="A89" s="4" t="s">
        <v>126</v>
      </c>
      <c r="B89" s="5" t="s">
        <v>127</v>
      </c>
      <c r="C89" s="31">
        <f>C90+C91</f>
        <v>72.9</v>
      </c>
      <c r="D89" s="33"/>
      <c r="E89" s="34"/>
      <c r="F89" s="33"/>
      <c r="G89" s="34"/>
      <c r="H89" s="102"/>
      <c r="L89" s="3"/>
    </row>
    <row r="90" spans="1:12" ht="102">
      <c r="A90" s="6" t="s">
        <v>312</v>
      </c>
      <c r="B90" s="7" t="s">
        <v>128</v>
      </c>
      <c r="C90" s="32">
        <v>49</v>
      </c>
      <c r="D90" s="33"/>
      <c r="E90" s="34"/>
      <c r="F90" s="33"/>
      <c r="G90" s="34"/>
      <c r="H90" s="102"/>
      <c r="L90" s="3"/>
    </row>
    <row r="91" spans="1:12" ht="89.25">
      <c r="A91" s="8" t="s">
        <v>129</v>
      </c>
      <c r="B91" s="7" t="s">
        <v>130</v>
      </c>
      <c r="C91" s="32">
        <v>23.9</v>
      </c>
      <c r="D91" s="33"/>
      <c r="E91" s="34"/>
      <c r="F91" s="33"/>
      <c r="G91" s="34"/>
      <c r="H91" s="102"/>
      <c r="L91" s="3"/>
    </row>
    <row r="92" spans="1:12" ht="63.75">
      <c r="A92" s="9" t="s">
        <v>131</v>
      </c>
      <c r="B92" s="10" t="s">
        <v>132</v>
      </c>
      <c r="C92" s="26">
        <f>C93</f>
        <v>-231.3</v>
      </c>
      <c r="D92" s="33"/>
      <c r="E92" s="34"/>
      <c r="F92" s="33"/>
      <c r="G92" s="34"/>
      <c r="H92" s="102"/>
      <c r="L92" s="3"/>
    </row>
    <row r="93" spans="1:12" ht="114.75">
      <c r="A93" s="8" t="s">
        <v>133</v>
      </c>
      <c r="B93" s="7" t="s">
        <v>134</v>
      </c>
      <c r="C93" s="34">
        <v>-231.3</v>
      </c>
      <c r="D93" s="33"/>
      <c r="E93" s="34"/>
      <c r="F93" s="33"/>
      <c r="G93" s="34"/>
      <c r="H93" s="102"/>
      <c r="L93" s="3"/>
    </row>
    <row r="94" spans="1:12" ht="63.75">
      <c r="A94" s="9" t="s">
        <v>135</v>
      </c>
      <c r="B94" s="10" t="s">
        <v>136</v>
      </c>
      <c r="C94" s="26">
        <f>C95</f>
        <v>-11.5</v>
      </c>
      <c r="D94" s="33"/>
      <c r="E94" s="34"/>
      <c r="F94" s="33"/>
      <c r="G94" s="34"/>
      <c r="H94" s="102"/>
      <c r="L94" s="3"/>
    </row>
    <row r="95" spans="1:12" ht="114.75">
      <c r="A95" s="8" t="s">
        <v>137</v>
      </c>
      <c r="B95" s="7" t="s">
        <v>138</v>
      </c>
      <c r="C95" s="34">
        <v>-11.5</v>
      </c>
      <c r="D95" s="33"/>
      <c r="E95" s="34"/>
      <c r="F95" s="33"/>
      <c r="G95" s="34"/>
      <c r="H95" s="102"/>
      <c r="L95" s="3"/>
    </row>
    <row r="96" spans="1:12" ht="63.75">
      <c r="A96" s="9" t="s">
        <v>140</v>
      </c>
      <c r="B96" s="59" t="s">
        <v>142</v>
      </c>
      <c r="C96" s="81">
        <f>C97</f>
        <v>4</v>
      </c>
      <c r="D96" s="33"/>
      <c r="E96" s="34"/>
      <c r="F96" s="33"/>
      <c r="G96" s="34"/>
      <c r="H96" s="102"/>
      <c r="L96" s="3"/>
    </row>
    <row r="97" spans="1:12" ht="89.25">
      <c r="A97" s="60" t="s">
        <v>139</v>
      </c>
      <c r="B97" s="61" t="s">
        <v>141</v>
      </c>
      <c r="C97" s="82">
        <v>4</v>
      </c>
      <c r="D97" s="33"/>
      <c r="E97" s="34"/>
      <c r="F97" s="33"/>
      <c r="G97" s="34"/>
      <c r="H97" s="102"/>
      <c r="L97" s="3"/>
    </row>
    <row r="98" spans="1:12" ht="51">
      <c r="A98" s="9" t="s">
        <v>143</v>
      </c>
      <c r="B98" s="10" t="s">
        <v>144</v>
      </c>
      <c r="C98" s="26">
        <f>C99</f>
        <v>-2</v>
      </c>
      <c r="D98" s="33"/>
      <c r="E98" s="34"/>
      <c r="F98" s="33"/>
      <c r="G98" s="34"/>
      <c r="H98" s="102"/>
      <c r="L98" s="3"/>
    </row>
    <row r="99" spans="1:12" ht="89.25">
      <c r="A99" s="8" t="s">
        <v>145</v>
      </c>
      <c r="B99" s="7" t="s">
        <v>146</v>
      </c>
      <c r="C99" s="34">
        <v>-2</v>
      </c>
      <c r="D99" s="33"/>
      <c r="E99" s="34"/>
      <c r="F99" s="33"/>
      <c r="G99" s="34"/>
      <c r="H99" s="102"/>
      <c r="L99" s="3"/>
    </row>
    <row r="100" spans="1:12" ht="76.5">
      <c r="A100" s="9" t="s">
        <v>147</v>
      </c>
      <c r="B100" s="10" t="s">
        <v>148</v>
      </c>
      <c r="C100" s="26">
        <f>C101+C102</f>
        <v>-133</v>
      </c>
      <c r="D100" s="33"/>
      <c r="E100" s="34"/>
      <c r="F100" s="33"/>
      <c r="G100" s="34"/>
      <c r="H100" s="102"/>
      <c r="L100" s="3"/>
    </row>
    <row r="101" spans="1:12" ht="127.5">
      <c r="A101" s="8" t="s">
        <v>149</v>
      </c>
      <c r="B101" s="7" t="s">
        <v>150</v>
      </c>
      <c r="C101" s="34">
        <v>-162.5</v>
      </c>
      <c r="D101" s="33"/>
      <c r="E101" s="34"/>
      <c r="F101" s="33"/>
      <c r="G101" s="34"/>
      <c r="H101" s="102"/>
      <c r="L101" s="3"/>
    </row>
    <row r="102" spans="1:12" ht="102">
      <c r="A102" s="8" t="s">
        <v>151</v>
      </c>
      <c r="B102" s="7" t="s">
        <v>152</v>
      </c>
      <c r="C102" s="32">
        <v>29.5</v>
      </c>
      <c r="D102" s="33"/>
      <c r="E102" s="34"/>
      <c r="F102" s="33"/>
      <c r="G102" s="34"/>
      <c r="H102" s="102"/>
      <c r="L102" s="3"/>
    </row>
    <row r="103" spans="1:12" ht="76.5">
      <c r="A103" s="9" t="s">
        <v>153</v>
      </c>
      <c r="B103" s="10" t="s">
        <v>154</v>
      </c>
      <c r="C103" s="26">
        <f>C104</f>
        <v>-18.2</v>
      </c>
      <c r="D103" s="33"/>
      <c r="E103" s="34"/>
      <c r="F103" s="33"/>
      <c r="G103" s="34"/>
      <c r="H103" s="102"/>
      <c r="L103" s="3"/>
    </row>
    <row r="104" spans="1:12" ht="127.5">
      <c r="A104" s="8" t="s">
        <v>155</v>
      </c>
      <c r="B104" s="7" t="s">
        <v>156</v>
      </c>
      <c r="C104" s="34">
        <v>-18.2</v>
      </c>
      <c r="D104" s="33"/>
      <c r="E104" s="34"/>
      <c r="F104" s="33"/>
      <c r="G104" s="34"/>
      <c r="H104" s="102"/>
      <c r="L104" s="3"/>
    </row>
    <row r="105" spans="1:12" ht="63.75">
      <c r="A105" s="9" t="s">
        <v>157</v>
      </c>
      <c r="B105" s="10" t="s">
        <v>158</v>
      </c>
      <c r="C105" s="81">
        <f>C106</f>
        <v>6.4</v>
      </c>
      <c r="D105" s="33"/>
      <c r="E105" s="34"/>
      <c r="F105" s="33"/>
      <c r="G105" s="34"/>
      <c r="H105" s="102"/>
      <c r="L105" s="3"/>
    </row>
    <row r="106" spans="1:12" ht="89.25">
      <c r="A106" s="8" t="s">
        <v>159</v>
      </c>
      <c r="B106" s="7" t="s">
        <v>160</v>
      </c>
      <c r="C106" s="82">
        <v>6.4</v>
      </c>
      <c r="D106" s="33"/>
      <c r="E106" s="34"/>
      <c r="F106" s="33"/>
      <c r="G106" s="34"/>
      <c r="H106" s="102"/>
      <c r="L106" s="3"/>
    </row>
    <row r="107" spans="1:12" ht="63.75">
      <c r="A107" s="4" t="s">
        <v>161</v>
      </c>
      <c r="B107" s="10" t="s">
        <v>162</v>
      </c>
      <c r="C107" s="31">
        <f>C108+C109+C110</f>
        <v>45</v>
      </c>
      <c r="D107" s="33"/>
      <c r="E107" s="34"/>
      <c r="F107" s="33"/>
      <c r="G107" s="34"/>
      <c r="H107" s="102"/>
      <c r="L107" s="3"/>
    </row>
    <row r="108" spans="1:12" ht="102">
      <c r="A108" s="6" t="s">
        <v>163</v>
      </c>
      <c r="B108" s="7" t="s">
        <v>164</v>
      </c>
      <c r="C108" s="34">
        <v>-5</v>
      </c>
      <c r="D108" s="33"/>
      <c r="E108" s="34"/>
      <c r="F108" s="33"/>
      <c r="G108" s="34"/>
      <c r="H108" s="102"/>
      <c r="L108" s="3"/>
    </row>
    <row r="109" spans="1:12" ht="89.25">
      <c r="A109" s="8" t="s">
        <v>165</v>
      </c>
      <c r="B109" s="7" t="s">
        <v>166</v>
      </c>
      <c r="C109" s="32">
        <v>59.6</v>
      </c>
      <c r="D109" s="33"/>
      <c r="E109" s="34"/>
      <c r="F109" s="33"/>
      <c r="G109" s="34"/>
      <c r="H109" s="102"/>
      <c r="L109" s="3"/>
    </row>
    <row r="110" spans="1:12" ht="76.5">
      <c r="A110" s="8" t="s">
        <v>167</v>
      </c>
      <c r="B110" s="7" t="s">
        <v>168</v>
      </c>
      <c r="C110" s="34">
        <v>-9.6</v>
      </c>
      <c r="D110" s="33"/>
      <c r="E110" s="34"/>
      <c r="F110" s="33"/>
      <c r="G110" s="34"/>
      <c r="H110" s="102"/>
      <c r="L110" s="3"/>
    </row>
    <row r="111" spans="1:12" ht="76.5">
      <c r="A111" s="9" t="s">
        <v>169</v>
      </c>
      <c r="B111" s="10" t="s">
        <v>170</v>
      </c>
      <c r="C111" s="31">
        <f>C112</f>
        <v>987.4</v>
      </c>
      <c r="D111" s="33"/>
      <c r="E111" s="34"/>
      <c r="F111" s="33"/>
      <c r="G111" s="34"/>
      <c r="H111" s="102"/>
      <c r="L111" s="3"/>
    </row>
    <row r="112" spans="1:12" ht="102">
      <c r="A112" s="8" t="s">
        <v>171</v>
      </c>
      <c r="B112" s="62" t="s">
        <v>172</v>
      </c>
      <c r="C112" s="32">
        <v>987.4</v>
      </c>
      <c r="D112" s="33"/>
      <c r="E112" s="34"/>
      <c r="F112" s="33"/>
      <c r="G112" s="34"/>
      <c r="H112" s="102"/>
      <c r="L112" s="3"/>
    </row>
    <row r="113" spans="1:12" ht="127.5">
      <c r="A113" s="66" t="s">
        <v>177</v>
      </c>
      <c r="B113" s="10" t="s">
        <v>178</v>
      </c>
      <c r="C113" s="31">
        <f>C114</f>
        <v>37</v>
      </c>
      <c r="D113" s="33"/>
      <c r="E113" s="34"/>
      <c r="F113" s="33"/>
      <c r="G113" s="34"/>
      <c r="H113" s="102"/>
      <c r="L113" s="3"/>
    </row>
    <row r="114" spans="1:12" ht="153">
      <c r="A114" s="8" t="s">
        <v>179</v>
      </c>
      <c r="B114" s="7" t="s">
        <v>180</v>
      </c>
      <c r="C114" s="32">
        <v>37</v>
      </c>
      <c r="D114" s="33"/>
      <c r="E114" s="34"/>
      <c r="F114" s="33"/>
      <c r="G114" s="34"/>
      <c r="H114" s="102"/>
      <c r="L114" s="3"/>
    </row>
    <row r="115" spans="1:12" ht="38.25">
      <c r="A115" s="23" t="s">
        <v>173</v>
      </c>
      <c r="B115" s="65" t="s">
        <v>174</v>
      </c>
      <c r="C115" s="21">
        <f>C116+C117</f>
        <v>-29.6</v>
      </c>
      <c r="D115" s="33"/>
      <c r="E115" s="34"/>
      <c r="F115" s="33"/>
      <c r="G115" s="34"/>
      <c r="H115" s="102"/>
      <c r="L115" s="3"/>
    </row>
    <row r="116" spans="1:12" ht="63.75">
      <c r="A116" s="9" t="s">
        <v>175</v>
      </c>
      <c r="B116" s="5" t="s">
        <v>176</v>
      </c>
      <c r="C116" s="34">
        <v>-32.6</v>
      </c>
      <c r="D116" s="33"/>
      <c r="E116" s="34"/>
      <c r="F116" s="33"/>
      <c r="G116" s="34"/>
      <c r="H116" s="102"/>
      <c r="L116" s="3"/>
    </row>
    <row r="117" spans="1:12" ht="51">
      <c r="A117" s="90" t="s">
        <v>300</v>
      </c>
      <c r="B117" s="91" t="s">
        <v>301</v>
      </c>
      <c r="C117" s="82">
        <v>3</v>
      </c>
      <c r="D117" s="33"/>
      <c r="E117" s="34"/>
      <c r="F117" s="33"/>
      <c r="G117" s="34"/>
      <c r="H117" s="102"/>
      <c r="L117" s="3"/>
    </row>
    <row r="118" spans="1:12" ht="114.75">
      <c r="A118" s="18" t="s">
        <v>181</v>
      </c>
      <c r="B118" s="22" t="s">
        <v>182</v>
      </c>
      <c r="C118" s="21">
        <f>C119</f>
        <v>-440.7</v>
      </c>
      <c r="D118" s="33"/>
      <c r="E118" s="34"/>
      <c r="F118" s="33"/>
      <c r="G118" s="34"/>
      <c r="H118" s="102"/>
      <c r="L118" s="3"/>
    </row>
    <row r="119" spans="1:12" ht="76.5">
      <c r="A119" s="67" t="s">
        <v>183</v>
      </c>
      <c r="B119" s="24" t="s">
        <v>184</v>
      </c>
      <c r="C119" s="26">
        <f>C120</f>
        <v>-440.7</v>
      </c>
      <c r="D119" s="33"/>
      <c r="E119" s="34"/>
      <c r="F119" s="33"/>
      <c r="G119" s="34"/>
      <c r="H119" s="102"/>
      <c r="L119" s="3"/>
    </row>
    <row r="120" spans="1:12" ht="76.5">
      <c r="A120" s="8" t="s">
        <v>185</v>
      </c>
      <c r="B120" s="27" t="s">
        <v>186</v>
      </c>
      <c r="C120" s="34">
        <v>-440.7</v>
      </c>
      <c r="D120" s="33"/>
      <c r="E120" s="34"/>
      <c r="F120" s="33"/>
      <c r="G120" s="34"/>
      <c r="H120" s="101"/>
      <c r="L120" s="3"/>
    </row>
    <row r="121" spans="1:12" ht="63.75">
      <c r="A121" s="23" t="s">
        <v>187</v>
      </c>
      <c r="B121" s="22" t="s">
        <v>188</v>
      </c>
      <c r="C121" s="21">
        <f>C122</f>
        <v>-199.4</v>
      </c>
      <c r="D121" s="33"/>
      <c r="E121" s="34"/>
      <c r="F121" s="33"/>
      <c r="G121" s="34"/>
      <c r="H121" s="114" t="s">
        <v>339</v>
      </c>
      <c r="L121" s="3"/>
    </row>
    <row r="122" spans="1:12" ht="38.25">
      <c r="A122" s="9" t="s">
        <v>189</v>
      </c>
      <c r="B122" s="10" t="s">
        <v>190</v>
      </c>
      <c r="C122" s="34">
        <v>-199.4</v>
      </c>
      <c r="D122" s="33"/>
      <c r="E122" s="34"/>
      <c r="F122" s="33"/>
      <c r="G122" s="34"/>
      <c r="H122" s="115"/>
      <c r="L122" s="3"/>
    </row>
    <row r="123" spans="1:12" ht="38.25">
      <c r="A123" s="23" t="s">
        <v>191</v>
      </c>
      <c r="B123" s="22" t="s">
        <v>192</v>
      </c>
      <c r="C123" s="30">
        <f>C124+C126</f>
        <v>33.7</v>
      </c>
      <c r="D123" s="33"/>
      <c r="E123" s="34"/>
      <c r="F123" s="33"/>
      <c r="G123" s="34"/>
      <c r="H123" s="100" t="s">
        <v>340</v>
      </c>
      <c r="L123" s="3"/>
    </row>
    <row r="124" spans="1:12" ht="89.25">
      <c r="A124" s="63" t="s">
        <v>313</v>
      </c>
      <c r="B124" s="64" t="s">
        <v>193</v>
      </c>
      <c r="C124" s="31">
        <f>C125</f>
        <v>12</v>
      </c>
      <c r="D124" s="33"/>
      <c r="E124" s="34"/>
      <c r="F124" s="33"/>
      <c r="G124" s="34"/>
      <c r="H124" s="102"/>
      <c r="L124" s="3"/>
    </row>
    <row r="125" spans="1:12" ht="38.25">
      <c r="A125" s="63" t="s">
        <v>194</v>
      </c>
      <c r="B125" s="64" t="s">
        <v>195</v>
      </c>
      <c r="C125" s="32">
        <v>12</v>
      </c>
      <c r="D125" s="33"/>
      <c r="E125" s="34"/>
      <c r="F125" s="33"/>
      <c r="G125" s="34"/>
      <c r="H125" s="101"/>
      <c r="L125" s="3"/>
    </row>
    <row r="126" spans="1:12" ht="89.25">
      <c r="A126" s="9" t="s">
        <v>196</v>
      </c>
      <c r="B126" s="10" t="s">
        <v>197</v>
      </c>
      <c r="C126" s="26">
        <f>C127+C128</f>
        <v>21.700000000000003</v>
      </c>
      <c r="D126" s="33"/>
      <c r="E126" s="34"/>
      <c r="F126" s="33"/>
      <c r="G126" s="34"/>
      <c r="H126" s="100" t="s">
        <v>327</v>
      </c>
      <c r="L126" s="3"/>
    </row>
    <row r="127" spans="1:12" ht="76.5">
      <c r="A127" s="8" t="s">
        <v>314</v>
      </c>
      <c r="B127" s="7" t="s">
        <v>198</v>
      </c>
      <c r="C127" s="34">
        <v>-23.9</v>
      </c>
      <c r="D127" s="33"/>
      <c r="E127" s="34"/>
      <c r="F127" s="33"/>
      <c r="G127" s="34"/>
      <c r="H127" s="102"/>
      <c r="L127" s="3"/>
    </row>
    <row r="128" spans="1:12" ht="76.5">
      <c r="A128" s="68" t="s">
        <v>199</v>
      </c>
      <c r="B128" s="27" t="s">
        <v>200</v>
      </c>
      <c r="C128" s="32">
        <v>45.6</v>
      </c>
      <c r="D128" s="33"/>
      <c r="E128" s="34"/>
      <c r="F128" s="33"/>
      <c r="G128" s="34"/>
      <c r="H128" s="101"/>
      <c r="L128" s="3"/>
    </row>
    <row r="129" spans="1:12" ht="25.5">
      <c r="A129" s="18" t="s">
        <v>201</v>
      </c>
      <c r="B129" s="22" t="s">
        <v>202</v>
      </c>
      <c r="C129" s="21">
        <f>C130</f>
        <v>-482.4</v>
      </c>
      <c r="D129" s="33"/>
      <c r="E129" s="34"/>
      <c r="F129" s="33"/>
      <c r="G129" s="34"/>
      <c r="H129" s="100" t="s">
        <v>316</v>
      </c>
      <c r="L129" s="3"/>
    </row>
    <row r="130" spans="1:12" ht="25.5">
      <c r="A130" s="9" t="s">
        <v>203</v>
      </c>
      <c r="B130" s="24" t="s">
        <v>202</v>
      </c>
      <c r="C130" s="26">
        <f>C131</f>
        <v>-482.4</v>
      </c>
      <c r="D130" s="33"/>
      <c r="E130" s="34"/>
      <c r="F130" s="33"/>
      <c r="G130" s="34"/>
      <c r="H130" s="102"/>
      <c r="L130" s="3"/>
    </row>
    <row r="131" spans="1:12" ht="63.75">
      <c r="A131" s="8" t="s">
        <v>204</v>
      </c>
      <c r="B131" s="27" t="s">
        <v>205</v>
      </c>
      <c r="C131" s="34">
        <v>-482.4</v>
      </c>
      <c r="D131" s="33"/>
      <c r="E131" s="34"/>
      <c r="F131" s="33"/>
      <c r="G131" s="34"/>
      <c r="H131" s="101"/>
      <c r="L131" s="3"/>
    </row>
    <row r="132" spans="1:12" ht="15">
      <c r="A132" s="23" t="s">
        <v>206</v>
      </c>
      <c r="B132" s="65" t="s">
        <v>207</v>
      </c>
      <c r="C132" s="30">
        <f>C133</f>
        <v>18.9</v>
      </c>
      <c r="D132" s="33"/>
      <c r="E132" s="34"/>
      <c r="F132" s="33"/>
      <c r="G132" s="34"/>
      <c r="H132" s="100" t="s">
        <v>292</v>
      </c>
      <c r="L132" s="3"/>
    </row>
    <row r="133" spans="1:12" ht="25.5">
      <c r="A133" s="69" t="s">
        <v>208</v>
      </c>
      <c r="B133" s="70" t="s">
        <v>209</v>
      </c>
      <c r="C133" s="32">
        <v>18.9</v>
      </c>
      <c r="D133" s="33"/>
      <c r="E133" s="34"/>
      <c r="F133" s="33"/>
      <c r="G133" s="34"/>
      <c r="H133" s="101"/>
      <c r="L133" s="3"/>
    </row>
    <row r="134" spans="1:8" ht="15">
      <c r="A134" s="23" t="s">
        <v>3</v>
      </c>
      <c r="B134" s="22" t="s">
        <v>4</v>
      </c>
      <c r="C134" s="41">
        <f>C135</f>
        <v>67807.90544</v>
      </c>
      <c r="D134" s="42">
        <f aca="true" t="shared" si="4" ref="D134:G136">D135</f>
        <v>0</v>
      </c>
      <c r="E134" s="41">
        <f>E135</f>
        <v>0</v>
      </c>
      <c r="F134" s="42">
        <f t="shared" si="4"/>
        <v>0</v>
      </c>
      <c r="G134" s="41">
        <f>G135</f>
        <v>0</v>
      </c>
      <c r="H134" s="43"/>
    </row>
    <row r="135" spans="1:8" ht="38.25">
      <c r="A135" s="23" t="s">
        <v>17</v>
      </c>
      <c r="B135" s="22" t="s">
        <v>18</v>
      </c>
      <c r="C135" s="41">
        <f>C136+C138+C157+C147</f>
        <v>67807.90544</v>
      </c>
      <c r="D135" s="42">
        <f t="shared" si="4"/>
        <v>0</v>
      </c>
      <c r="E135" s="41">
        <f>E136+E138+E157</f>
        <v>0</v>
      </c>
      <c r="F135" s="42">
        <f t="shared" si="4"/>
        <v>0</v>
      </c>
      <c r="G135" s="41">
        <f>G136+G138+G157</f>
        <v>0</v>
      </c>
      <c r="H135" s="43"/>
    </row>
    <row r="136" spans="1:8" ht="25.5">
      <c r="A136" s="23" t="s">
        <v>15</v>
      </c>
      <c r="B136" s="19" t="s">
        <v>16</v>
      </c>
      <c r="C136" s="41">
        <f>C137</f>
        <v>67487.6</v>
      </c>
      <c r="D136" s="42">
        <f>D137</f>
        <v>0</v>
      </c>
      <c r="E136" s="44">
        <f t="shared" si="4"/>
        <v>0</v>
      </c>
      <c r="F136" s="42">
        <f>F137</f>
        <v>0</v>
      </c>
      <c r="G136" s="44">
        <f t="shared" si="4"/>
        <v>0</v>
      </c>
      <c r="H136" s="43"/>
    </row>
    <row r="137" spans="1:8" ht="51">
      <c r="A137" s="9" t="s">
        <v>31</v>
      </c>
      <c r="B137" s="24" t="s">
        <v>32</v>
      </c>
      <c r="C137" s="45">
        <v>67487.6</v>
      </c>
      <c r="D137" s="46">
        <v>0</v>
      </c>
      <c r="E137" s="47">
        <v>0</v>
      </c>
      <c r="F137" s="46">
        <v>0</v>
      </c>
      <c r="G137" s="47">
        <v>0</v>
      </c>
      <c r="H137" s="48" t="s">
        <v>341</v>
      </c>
    </row>
    <row r="138" spans="1:8" ht="38.25">
      <c r="A138" s="23" t="s">
        <v>10</v>
      </c>
      <c r="B138" s="19" t="s">
        <v>11</v>
      </c>
      <c r="C138" s="52">
        <f>SUM(C139:C146)</f>
        <v>-10095.194560000002</v>
      </c>
      <c r="D138" s="42">
        <f>D146</f>
        <v>0</v>
      </c>
      <c r="E138" s="41">
        <f>E146</f>
        <v>0</v>
      </c>
      <c r="F138" s="42">
        <f>F146</f>
        <v>0</v>
      </c>
      <c r="G138" s="41">
        <f>G146</f>
        <v>0</v>
      </c>
      <c r="H138" s="43"/>
    </row>
    <row r="139" spans="1:12" ht="114.75">
      <c r="A139" s="63" t="s">
        <v>273</v>
      </c>
      <c r="B139" s="24" t="s">
        <v>274</v>
      </c>
      <c r="C139" s="47">
        <v>-4836</v>
      </c>
      <c r="D139" s="42"/>
      <c r="E139" s="41"/>
      <c r="F139" s="42"/>
      <c r="G139" s="41"/>
      <c r="H139" s="94" t="s">
        <v>348</v>
      </c>
      <c r="L139" s="112"/>
    </row>
    <row r="140" spans="1:12" ht="114.75">
      <c r="A140" s="116" t="s">
        <v>317</v>
      </c>
      <c r="B140" s="117" t="s">
        <v>347</v>
      </c>
      <c r="C140" s="118">
        <v>-3001.7</v>
      </c>
      <c r="D140" s="46">
        <v>0</v>
      </c>
      <c r="E140" s="45">
        <v>0</v>
      </c>
      <c r="F140" s="46">
        <v>0</v>
      </c>
      <c r="G140" s="47">
        <v>0</v>
      </c>
      <c r="H140" s="48" t="s">
        <v>342</v>
      </c>
      <c r="L140" s="112"/>
    </row>
    <row r="141" spans="1:12" ht="102">
      <c r="A141" s="63" t="s">
        <v>275</v>
      </c>
      <c r="B141" s="24" t="s">
        <v>30</v>
      </c>
      <c r="C141" s="47">
        <v>-1836.9</v>
      </c>
      <c r="D141" s="42"/>
      <c r="E141" s="41"/>
      <c r="F141" s="42"/>
      <c r="G141" s="41"/>
      <c r="H141" s="94" t="s">
        <v>349</v>
      </c>
      <c r="L141" s="112"/>
    </row>
    <row r="142" spans="1:12" ht="76.5">
      <c r="A142" s="9" t="s">
        <v>290</v>
      </c>
      <c r="B142" s="24" t="s">
        <v>30</v>
      </c>
      <c r="C142" s="45">
        <v>-63</v>
      </c>
      <c r="D142" s="46"/>
      <c r="E142" s="45"/>
      <c r="F142" s="46"/>
      <c r="G142" s="47"/>
      <c r="H142" s="94" t="s">
        <v>350</v>
      </c>
      <c r="L142" s="112"/>
    </row>
    <row r="143" spans="1:12" ht="102">
      <c r="A143" s="9" t="s">
        <v>276</v>
      </c>
      <c r="B143" s="24" t="s">
        <v>278</v>
      </c>
      <c r="C143" s="45">
        <v>-218.2</v>
      </c>
      <c r="D143" s="46"/>
      <c r="E143" s="45"/>
      <c r="F143" s="46"/>
      <c r="G143" s="47"/>
      <c r="H143" s="94" t="s">
        <v>351</v>
      </c>
      <c r="L143" s="112"/>
    </row>
    <row r="144" spans="1:12" ht="102">
      <c r="A144" s="9" t="s">
        <v>277</v>
      </c>
      <c r="B144" s="24" t="s">
        <v>278</v>
      </c>
      <c r="C144" s="45">
        <v>-139.4</v>
      </c>
      <c r="D144" s="46"/>
      <c r="E144" s="45"/>
      <c r="F144" s="46"/>
      <c r="G144" s="47"/>
      <c r="H144" s="94" t="s">
        <v>352</v>
      </c>
      <c r="L144" s="112"/>
    </row>
    <row r="145" spans="1:12" ht="63.75">
      <c r="A145" s="9" t="s">
        <v>270</v>
      </c>
      <c r="B145" s="24" t="s">
        <v>269</v>
      </c>
      <c r="C145" s="95">
        <v>0.00212</v>
      </c>
      <c r="D145" s="46">
        <v>0</v>
      </c>
      <c r="E145" s="45">
        <v>0</v>
      </c>
      <c r="F145" s="46">
        <v>0</v>
      </c>
      <c r="G145" s="47">
        <v>0</v>
      </c>
      <c r="H145" s="48" t="s">
        <v>268</v>
      </c>
      <c r="L145" s="112"/>
    </row>
    <row r="146" spans="1:12" ht="63.75">
      <c r="A146" s="9" t="s">
        <v>272</v>
      </c>
      <c r="B146" s="24" t="s">
        <v>269</v>
      </c>
      <c r="C146" s="95">
        <v>0.00332</v>
      </c>
      <c r="D146" s="46">
        <v>0</v>
      </c>
      <c r="E146" s="45">
        <v>0</v>
      </c>
      <c r="F146" s="46">
        <v>0</v>
      </c>
      <c r="G146" s="47">
        <v>0</v>
      </c>
      <c r="H146" s="48" t="s">
        <v>271</v>
      </c>
      <c r="L146" s="112"/>
    </row>
    <row r="147" spans="1:8" ht="25.5">
      <c r="A147" s="23" t="s">
        <v>27</v>
      </c>
      <c r="B147" s="19" t="s">
        <v>28</v>
      </c>
      <c r="C147" s="41">
        <f>SUM(C148:C156)</f>
        <v>11104.599999999999</v>
      </c>
      <c r="D147" s="42">
        <f>D148</f>
        <v>0</v>
      </c>
      <c r="E147" s="41">
        <f>E148</f>
        <v>0</v>
      </c>
      <c r="F147" s="42">
        <f>F148</f>
        <v>0</v>
      </c>
      <c r="G147" s="41">
        <f>G148</f>
        <v>0</v>
      </c>
      <c r="H147" s="49"/>
    </row>
    <row r="148" spans="1:12" ht="89.25">
      <c r="A148" s="4" t="s">
        <v>33</v>
      </c>
      <c r="B148" s="24" t="s">
        <v>29</v>
      </c>
      <c r="C148" s="45">
        <f>8778.9+10365.4</f>
        <v>19144.3</v>
      </c>
      <c r="D148" s="46">
        <v>0</v>
      </c>
      <c r="E148" s="45">
        <v>0</v>
      </c>
      <c r="F148" s="46">
        <v>0</v>
      </c>
      <c r="G148" s="47">
        <v>0</v>
      </c>
      <c r="H148" s="48" t="s">
        <v>353</v>
      </c>
      <c r="L148" s="112"/>
    </row>
    <row r="149" spans="1:12" ht="89.25">
      <c r="A149" s="4" t="s">
        <v>279</v>
      </c>
      <c r="B149" s="24" t="s">
        <v>29</v>
      </c>
      <c r="C149" s="45">
        <v>-1500</v>
      </c>
      <c r="D149" s="46"/>
      <c r="E149" s="45"/>
      <c r="F149" s="46"/>
      <c r="G149" s="47"/>
      <c r="H149" s="94" t="s">
        <v>354</v>
      </c>
      <c r="L149" s="112"/>
    </row>
    <row r="150" spans="1:12" ht="76.5">
      <c r="A150" s="4" t="s">
        <v>280</v>
      </c>
      <c r="B150" s="24" t="s">
        <v>29</v>
      </c>
      <c r="C150" s="45">
        <v>-1120.7</v>
      </c>
      <c r="D150" s="46"/>
      <c r="E150" s="45"/>
      <c r="F150" s="46"/>
      <c r="G150" s="47"/>
      <c r="H150" s="94" t="s">
        <v>355</v>
      </c>
      <c r="L150" s="112"/>
    </row>
    <row r="151" spans="1:12" ht="89.25">
      <c r="A151" s="4" t="s">
        <v>281</v>
      </c>
      <c r="B151" s="24" t="s">
        <v>29</v>
      </c>
      <c r="C151" s="45">
        <v>343.8</v>
      </c>
      <c r="D151" s="46"/>
      <c r="E151" s="45"/>
      <c r="F151" s="46"/>
      <c r="G151" s="47"/>
      <c r="H151" s="94" t="s">
        <v>356</v>
      </c>
      <c r="L151" s="112"/>
    </row>
    <row r="152" spans="1:12" ht="89.25">
      <c r="A152" s="4" t="s">
        <v>282</v>
      </c>
      <c r="B152" s="24" t="s">
        <v>29</v>
      </c>
      <c r="C152" s="45">
        <v>-1510</v>
      </c>
      <c r="D152" s="46"/>
      <c r="E152" s="45"/>
      <c r="F152" s="46"/>
      <c r="G152" s="47"/>
      <c r="H152" s="94" t="s">
        <v>357</v>
      </c>
      <c r="L152" s="112"/>
    </row>
    <row r="153" spans="1:12" ht="114.75">
      <c r="A153" s="4" t="s">
        <v>283</v>
      </c>
      <c r="B153" s="24" t="s">
        <v>29</v>
      </c>
      <c r="C153" s="45">
        <v>-607.8</v>
      </c>
      <c r="D153" s="46"/>
      <c r="E153" s="45"/>
      <c r="F153" s="46"/>
      <c r="G153" s="47"/>
      <c r="H153" s="94" t="s">
        <v>358</v>
      </c>
      <c r="L153" s="112"/>
    </row>
    <row r="154" spans="1:12" ht="63.75">
      <c r="A154" s="4" t="s">
        <v>295</v>
      </c>
      <c r="B154" s="24" t="s">
        <v>297</v>
      </c>
      <c r="C154" s="45">
        <v>-2000</v>
      </c>
      <c r="D154" s="46"/>
      <c r="E154" s="45"/>
      <c r="F154" s="46"/>
      <c r="G154" s="47"/>
      <c r="H154" s="48" t="s">
        <v>343</v>
      </c>
      <c r="L154" s="112"/>
    </row>
    <row r="155" spans="1:12" ht="63.75">
      <c r="A155" s="4" t="s">
        <v>296</v>
      </c>
      <c r="B155" s="24" t="s">
        <v>298</v>
      </c>
      <c r="C155" s="45">
        <v>-2000</v>
      </c>
      <c r="D155" s="46"/>
      <c r="E155" s="45"/>
      <c r="F155" s="46"/>
      <c r="G155" s="47"/>
      <c r="H155" s="48" t="s">
        <v>344</v>
      </c>
      <c r="L155" s="112"/>
    </row>
    <row r="156" spans="1:12" ht="89.25">
      <c r="A156" s="4" t="s">
        <v>284</v>
      </c>
      <c r="B156" s="24" t="s">
        <v>285</v>
      </c>
      <c r="C156" s="45">
        <v>355</v>
      </c>
      <c r="D156" s="46"/>
      <c r="E156" s="45"/>
      <c r="F156" s="46"/>
      <c r="G156" s="47"/>
      <c r="H156" s="94" t="s">
        <v>359</v>
      </c>
      <c r="L156" s="112"/>
    </row>
    <row r="157" spans="1:8" ht="25.5">
      <c r="A157" s="23" t="s">
        <v>12</v>
      </c>
      <c r="B157" s="22" t="s">
        <v>13</v>
      </c>
      <c r="C157" s="41">
        <f>SUM(C158:C161)</f>
        <v>-689.1</v>
      </c>
      <c r="D157" s="42">
        <f>D158</f>
        <v>0</v>
      </c>
      <c r="E157" s="41">
        <f>E158</f>
        <v>0</v>
      </c>
      <c r="F157" s="42">
        <f>F158</f>
        <v>0</v>
      </c>
      <c r="G157" s="41">
        <f>G158</f>
        <v>0</v>
      </c>
      <c r="H157" s="43"/>
    </row>
    <row r="158" spans="1:12" ht="102">
      <c r="A158" s="50" t="s">
        <v>286</v>
      </c>
      <c r="B158" s="24" t="s">
        <v>287</v>
      </c>
      <c r="C158" s="45">
        <v>-1012.1</v>
      </c>
      <c r="D158" s="46"/>
      <c r="E158" s="47"/>
      <c r="F158" s="46"/>
      <c r="G158" s="47"/>
      <c r="H158" s="94" t="s">
        <v>360</v>
      </c>
      <c r="L158" s="113"/>
    </row>
    <row r="159" spans="1:12" ht="76.5">
      <c r="A159" s="50" t="s">
        <v>19</v>
      </c>
      <c r="B159" s="24" t="s">
        <v>14</v>
      </c>
      <c r="C159" s="45">
        <v>350</v>
      </c>
      <c r="D159" s="46">
        <v>0</v>
      </c>
      <c r="E159" s="47">
        <v>0</v>
      </c>
      <c r="F159" s="46">
        <v>0</v>
      </c>
      <c r="G159" s="47">
        <v>0</v>
      </c>
      <c r="H159" s="48" t="s">
        <v>345</v>
      </c>
      <c r="L159" s="113"/>
    </row>
    <row r="160" spans="1:12" ht="89.25">
      <c r="A160" s="50" t="s">
        <v>288</v>
      </c>
      <c r="B160" s="24" t="s">
        <v>14</v>
      </c>
      <c r="C160" s="45">
        <v>-5.2</v>
      </c>
      <c r="D160" s="46"/>
      <c r="E160" s="47"/>
      <c r="F160" s="46"/>
      <c r="G160" s="47"/>
      <c r="H160" s="94" t="s">
        <v>361</v>
      </c>
      <c r="L160" s="113"/>
    </row>
    <row r="161" spans="1:12" ht="89.25">
      <c r="A161" s="50" t="s">
        <v>289</v>
      </c>
      <c r="B161" s="24" t="s">
        <v>14</v>
      </c>
      <c r="C161" s="45">
        <v>-21.8</v>
      </c>
      <c r="D161" s="46"/>
      <c r="E161" s="47"/>
      <c r="F161" s="46"/>
      <c r="G161" s="47"/>
      <c r="H161" s="94" t="s">
        <v>362</v>
      </c>
      <c r="L161" s="113"/>
    </row>
    <row r="162" spans="1:8" ht="15">
      <c r="A162" s="18" t="s">
        <v>5</v>
      </c>
      <c r="B162" s="22"/>
      <c r="C162" s="41">
        <f>C134+C5</f>
        <v>164402.60544</v>
      </c>
      <c r="D162" s="42">
        <f>D134+D5</f>
        <v>0</v>
      </c>
      <c r="E162" s="41">
        <f>E134+E5</f>
        <v>0</v>
      </c>
      <c r="F162" s="42">
        <f>F134+F5</f>
        <v>0</v>
      </c>
      <c r="G162" s="41">
        <f>G134+G5</f>
        <v>0</v>
      </c>
      <c r="H162" s="51"/>
    </row>
    <row r="163" spans="1:8" ht="15">
      <c r="A163" s="18" t="s">
        <v>34</v>
      </c>
      <c r="B163" s="22"/>
      <c r="C163" s="21">
        <v>5139847.1</v>
      </c>
      <c r="D163" s="52">
        <v>4621470500</v>
      </c>
      <c r="E163" s="21">
        <v>4621470.5</v>
      </c>
      <c r="F163" s="52">
        <v>3292957000</v>
      </c>
      <c r="G163" s="52">
        <v>3292957</v>
      </c>
      <c r="H163" s="53"/>
    </row>
    <row r="164" spans="1:8" ht="15">
      <c r="A164" s="18" t="s">
        <v>315</v>
      </c>
      <c r="B164" s="22"/>
      <c r="C164" s="52">
        <f>C163+C162</f>
        <v>5304249.70544</v>
      </c>
      <c r="D164" s="52">
        <f>D163+D162</f>
        <v>4621470500</v>
      </c>
      <c r="E164" s="52">
        <f>E163+E162</f>
        <v>4621470.5</v>
      </c>
      <c r="F164" s="52">
        <f>F163+F162</f>
        <v>3292957000</v>
      </c>
      <c r="G164" s="52">
        <f>G163+G162</f>
        <v>3292957</v>
      </c>
      <c r="H164" s="53"/>
    </row>
    <row r="165" spans="2:3" ht="48" customHeight="1" hidden="1">
      <c r="B165" s="54"/>
      <c r="C165" s="55"/>
    </row>
    <row r="166" ht="48" customHeight="1" hidden="1">
      <c r="B166" s="54"/>
    </row>
    <row r="167" ht="48" customHeight="1" hidden="1">
      <c r="B167" s="54"/>
    </row>
    <row r="168" ht="48" customHeight="1" hidden="1">
      <c r="B168" s="54"/>
    </row>
    <row r="169" ht="48" customHeight="1" hidden="1">
      <c r="B169" s="54"/>
    </row>
    <row r="170" ht="48" customHeight="1" hidden="1">
      <c r="B170" s="54"/>
    </row>
    <row r="171" ht="48" customHeight="1" hidden="1">
      <c r="B171" s="54"/>
    </row>
    <row r="172" ht="48" customHeight="1" hidden="1">
      <c r="B172" s="54"/>
    </row>
    <row r="173" ht="48" customHeight="1" hidden="1">
      <c r="B173" s="54"/>
    </row>
    <row r="174" ht="48" customHeight="1" hidden="1">
      <c r="B174" s="54"/>
    </row>
  </sheetData>
  <sheetProtection/>
  <mergeCells count="30">
    <mergeCell ref="L139:L146"/>
    <mergeCell ref="L148:L156"/>
    <mergeCell ref="L158:L161"/>
    <mergeCell ref="H78:H82"/>
    <mergeCell ref="H129:H131"/>
    <mergeCell ref="H126:H128"/>
    <mergeCell ref="H132:H133"/>
    <mergeCell ref="H123:H125"/>
    <mergeCell ref="H121:H122"/>
    <mergeCell ref="H84:H120"/>
    <mergeCell ref="H34:H35"/>
    <mergeCell ref="H37:H38"/>
    <mergeCell ref="H47:H48"/>
    <mergeCell ref="A1:H1"/>
    <mergeCell ref="A2:H2"/>
    <mergeCell ref="H76:H77"/>
    <mergeCell ref="H8:H15"/>
    <mergeCell ref="H21:H24"/>
    <mergeCell ref="H26:H27"/>
    <mergeCell ref="H16:H19"/>
    <mergeCell ref="H28:H29"/>
    <mergeCell ref="H31:H32"/>
    <mergeCell ref="H49:H50"/>
    <mergeCell ref="H73:H74"/>
    <mergeCell ref="H51:H53"/>
    <mergeCell ref="H57:H58"/>
    <mergeCell ref="H55:H56"/>
    <mergeCell ref="H59:H65"/>
    <mergeCell ref="H67:H69"/>
    <mergeCell ref="H70:H72"/>
  </mergeCells>
  <printOptions/>
  <pageMargins left="0.1968503937007874" right="0.1968503937007874" top="0.3937007874015748" bottom="0.3937007874015748" header="0.1968503937007874" footer="0.1574803149606299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Гавриленко</cp:lastModifiedBy>
  <cp:lastPrinted>2023-12-14T15:28:18Z</cp:lastPrinted>
  <dcterms:created xsi:type="dcterms:W3CDTF">1996-10-08T23:32:33Z</dcterms:created>
  <dcterms:modified xsi:type="dcterms:W3CDTF">2023-12-15T12:45:08Z</dcterms:modified>
  <cp:category/>
  <cp:version/>
  <cp:contentType/>
  <cp:contentStatus/>
</cp:coreProperties>
</file>