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сведение за 2022-2026 гг." sheetId="6" r:id="rId1"/>
  </sheets>
  <definedNames>
    <definedName name="_xlnm.Print_Titles" localSheetId="0">'сведение за 2022-2026 гг.'!$4:$6</definedName>
  </definedNames>
  <calcPr calcId="125725"/>
</workbook>
</file>

<file path=xl/calcChain.xml><?xml version="1.0" encoding="utf-8"?>
<calcChain xmlns="http://schemas.openxmlformats.org/spreadsheetml/2006/main">
  <c r="L7" i="6"/>
  <c r="L8"/>
  <c r="L10"/>
  <c r="L11"/>
  <c r="L12"/>
  <c r="L13"/>
  <c r="L15"/>
  <c r="L16"/>
  <c r="L19"/>
  <c r="L20"/>
  <c r="L21"/>
  <c r="L22"/>
  <c r="L23"/>
  <c r="L24"/>
  <c r="L25"/>
  <c r="L26"/>
  <c r="L27"/>
  <c r="L28"/>
  <c r="L30"/>
  <c r="L31"/>
  <c r="L32"/>
  <c r="L33"/>
  <c r="L34"/>
  <c r="L35"/>
  <c r="L36"/>
  <c r="L37"/>
  <c r="L38"/>
  <c r="L39"/>
  <c r="L40"/>
  <c r="L41"/>
  <c r="L42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9"/>
  <c r="J7"/>
  <c r="J8"/>
  <c r="J10"/>
  <c r="J11"/>
  <c r="J12"/>
  <c r="J13"/>
  <c r="J16"/>
  <c r="J17"/>
  <c r="J18"/>
  <c r="J19"/>
  <c r="J20"/>
  <c r="J21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4"/>
  <c r="J45"/>
  <c r="J46"/>
  <c r="J47"/>
  <c r="J48"/>
  <c r="J49"/>
  <c r="J50"/>
  <c r="J51"/>
  <c r="J52"/>
  <c r="J53"/>
  <c r="J54"/>
  <c r="J55"/>
  <c r="J56"/>
  <c r="J57"/>
  <c r="J58"/>
  <c r="J59"/>
  <c r="J61"/>
  <c r="J62"/>
  <c r="J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9"/>
  <c r="G57"/>
  <c r="H57"/>
  <c r="G24"/>
  <c r="H24"/>
  <c r="G8" l="1"/>
  <c r="H8"/>
  <c r="F57"/>
  <c r="E57"/>
  <c r="E8"/>
  <c r="D49"/>
  <c r="F24" l="1"/>
  <c r="G17"/>
  <c r="H17"/>
  <c r="F17"/>
  <c r="D17"/>
  <c r="E49"/>
  <c r="F63"/>
  <c r="G63"/>
  <c r="H63"/>
  <c r="E63"/>
  <c r="E17"/>
  <c r="D24"/>
  <c r="E61"/>
  <c r="F61"/>
  <c r="G61"/>
  <c r="H61"/>
  <c r="E52"/>
  <c r="F52"/>
  <c r="G52"/>
  <c r="H52"/>
  <c r="F49"/>
  <c r="G49"/>
  <c r="H49"/>
  <c r="E46"/>
  <c r="F46"/>
  <c r="G46"/>
  <c r="H46"/>
  <c r="E39"/>
  <c r="F39"/>
  <c r="G39"/>
  <c r="H39"/>
  <c r="E37"/>
  <c r="F37"/>
  <c r="G37"/>
  <c r="H37"/>
  <c r="E32"/>
  <c r="F32"/>
  <c r="G32"/>
  <c r="H32"/>
  <c r="E24"/>
  <c r="E19"/>
  <c r="F19"/>
  <c r="G19"/>
  <c r="H19"/>
  <c r="F8"/>
  <c r="D61"/>
  <c r="D57"/>
  <c r="D52"/>
  <c r="D46"/>
  <c r="D39"/>
  <c r="D37"/>
  <c r="D32"/>
  <c r="D19"/>
  <c r="D8"/>
  <c r="H7" l="1"/>
  <c r="G7"/>
  <c r="D7"/>
  <c r="F7"/>
  <c r="E7"/>
  <c r="I8"/>
  <c r="I7" l="1"/>
  <c r="K7"/>
  <c r="K8"/>
</calcChain>
</file>

<file path=xl/sharedStrings.xml><?xml version="1.0" encoding="utf-8"?>
<sst xmlns="http://schemas.openxmlformats.org/spreadsheetml/2006/main" count="75" uniqueCount="75">
  <si>
    <t>Наименование</t>
  </si>
  <si>
    <t xml:space="preserve">Проект бюджета </t>
  </si>
  <si>
    <t>(тыс.рублей)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</si>
  <si>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</si>
  <si>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</si>
  <si>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</si>
  <si>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</si>
  <si>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</si>
  <si>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</si>
  <si>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</si>
  <si>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</si>
  <si>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</si>
  <si>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</si>
  <si>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</si>
  <si>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</si>
  <si>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</si>
  <si>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</si>
  <si>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</si>
  <si>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</si>
  <si>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</si>
  <si>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</si>
  <si>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</si>
  <si>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</si>
  <si>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</si>
  <si>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</si>
  <si>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</si>
  <si>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</si>
  <si>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</si>
  <si>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</si>
  <si>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</si>
  <si>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</si>
  <si>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</si>
  <si>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</si>
  <si>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</si>
  <si>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</si>
  <si>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</si>
  <si>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</si>
  <si>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</si>
  <si>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</si>
  <si>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</si>
  <si>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</si>
  <si>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</si>
  <si>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</si>
  <si>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</si>
  <si>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</si>
  <si>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</si>
  <si>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</si>
  <si>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</si>
  <si>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</si>
  <si>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</si>
  <si>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</si>
  <si>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</si>
  <si>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</t>
  </si>
  <si>
    <t xml:space="preserve">Физическая культура  </t>
  </si>
  <si>
    <t>Обеспечение проведения выборов и референдумов</t>
  </si>
  <si>
    <t>РАСХОДЫ -ВСЕГО</t>
  </si>
  <si>
    <t>2024 год</t>
  </si>
  <si>
    <t>в том числе дорожный фонд</t>
  </si>
  <si>
    <t>НАЦИОНАЛЬНАЯ ОБОРОНА</t>
  </si>
  <si>
    <t>Мобилизационная и вневойсковая подготовка</t>
  </si>
  <si>
    <t>Санитарно-эпидемиологическое благополучие</t>
  </si>
  <si>
    <t xml:space="preserve">Сведения о расходах бюджета городского округа Урай по разделам и подразделам классификации расходов бюджета на 2024 год и на плановый период 2025 и 2026 годов в сравнении с ожидаемым исполнением за 2023 год и отчетом за 2022 год </t>
  </si>
  <si>
    <t>Исполнено за 2022 год</t>
  </si>
  <si>
    <t>Ожидаемое исполнение за 2023 год</t>
  </si>
  <si>
    <t>2025 год</t>
  </si>
  <si>
    <t xml:space="preserve">2026 год </t>
  </si>
  <si>
    <t xml:space="preserve">Сравнение плана 2024 года от исполнение за 2022 года </t>
  </si>
  <si>
    <t>к.9=к.6-к.4</t>
  </si>
  <si>
    <t>к.10=к.6/к.4</t>
  </si>
  <si>
    <t>к.11=к.6-к.5</t>
  </si>
  <si>
    <t>к.11=к.6/к.5</t>
  </si>
  <si>
    <t>Защита населения и территории от чрезвычайных ситуаций природного и техногенного характера, пожарная безопасность</t>
  </si>
  <si>
    <t>Спорт высших достижений</t>
  </si>
  <si>
    <t>Профессиональная подготовка, переподготовка и повышение квалификации</t>
  </si>
  <si>
    <t>Сравнение плана 2024 года от ожидаемого исполнения за 2023 год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</si>
</sst>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  <numFmt numFmtId="167" formatCode="0000"/>
    <numFmt numFmtId="168" formatCode="00"/>
    <numFmt numFmtId="169" formatCode="#,##0.0;[Red]\-#,##0.0;0.0"/>
    <numFmt numFmtId="170" formatCode="&quot;+&quot;\ #,##0.0;&quot;-&quot;\ #,##0.0;&quot;&quot;\ 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charset val="204"/>
    </font>
    <font>
      <i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7" fillId="0" borderId="0"/>
  </cellStyleXfs>
  <cellXfs count="56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166" fontId="8" fillId="0" borderId="0" xfId="2" applyNumberFormat="1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167" fontId="9" fillId="0" borderId="1" xfId="1" applyNumberFormat="1" applyFont="1" applyFill="1" applyBorder="1" applyAlignment="1" applyProtection="1">
      <alignment wrapText="1"/>
      <protection hidden="1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6" fontId="3" fillId="0" borderId="0" xfId="2" applyNumberFormat="1" applyFont="1" applyAlignment="1" applyProtection="1">
      <alignment horizontal="center"/>
      <protection locked="0"/>
    </xf>
    <xf numFmtId="168" fontId="9" fillId="0" borderId="1" xfId="1" applyNumberFormat="1" applyFont="1" applyFill="1" applyBorder="1" applyAlignment="1" applyProtection="1">
      <alignment horizontal="center"/>
      <protection hidden="1"/>
    </xf>
    <xf numFmtId="168" fontId="8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166" fontId="11" fillId="0" borderId="0" xfId="2" applyNumberFormat="1" applyFont="1" applyFill="1" applyProtection="1">
      <protection locked="0"/>
    </xf>
    <xf numFmtId="0" fontId="11" fillId="0" borderId="0" xfId="0" applyFont="1" applyProtection="1">
      <protection locked="0"/>
    </xf>
    <xf numFmtId="166" fontId="10" fillId="0" borderId="0" xfId="2" applyNumberFormat="1" applyFont="1" applyFill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167" fontId="8" fillId="0" borderId="1" xfId="3" applyNumberFormat="1" applyFont="1" applyFill="1" applyBorder="1" applyAlignment="1" applyProtection="1">
      <alignment wrapText="1"/>
      <protection hidden="1"/>
    </xf>
    <xf numFmtId="167" fontId="9" fillId="0" borderId="1" xfId="3" applyNumberFormat="1" applyFont="1" applyFill="1" applyBorder="1" applyAlignment="1" applyProtection="1">
      <alignment wrapText="1"/>
      <protection hidden="1"/>
    </xf>
    <xf numFmtId="167" fontId="8" fillId="0" borderId="8" xfId="1" applyNumberFormat="1" applyFont="1" applyFill="1" applyBorder="1" applyAlignment="1" applyProtection="1">
      <alignment wrapText="1"/>
      <protection hidden="1"/>
    </xf>
    <xf numFmtId="0" fontId="7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9" fontId="9" fillId="0" borderId="1" xfId="0" applyNumberFormat="1" applyFont="1" applyFill="1" applyBorder="1" applyAlignment="1" applyProtection="1">
      <alignment horizontal="right"/>
      <protection hidden="1"/>
    </xf>
    <xf numFmtId="170" fontId="12" fillId="0" borderId="1" xfId="1" applyNumberFormat="1" applyFont="1" applyFill="1" applyBorder="1" applyAlignment="1" applyProtection="1">
      <alignment horizontal="right"/>
      <protection hidden="1"/>
    </xf>
    <xf numFmtId="169" fontId="8" fillId="0" borderId="1" xfId="0" applyNumberFormat="1" applyFont="1" applyFill="1" applyBorder="1" applyAlignment="1" applyProtection="1">
      <alignment horizontal="right"/>
      <protection hidden="1"/>
    </xf>
    <xf numFmtId="169" fontId="10" fillId="0" borderId="1" xfId="1" applyNumberFormat="1" applyFont="1" applyFill="1" applyBorder="1" applyAlignment="1" applyProtection="1">
      <alignment horizontal="right"/>
      <protection hidden="1"/>
    </xf>
    <xf numFmtId="170" fontId="16" fillId="0" borderId="1" xfId="0" applyNumberFormat="1" applyFont="1" applyFill="1" applyBorder="1" applyAlignment="1" applyProtection="1">
      <alignment horizontal="right"/>
      <protection locked="0"/>
    </xf>
    <xf numFmtId="169" fontId="12" fillId="0" borderId="1" xfId="1" applyNumberFormat="1" applyFont="1" applyFill="1" applyBorder="1" applyAlignment="1" applyProtection="1">
      <alignment horizontal="right"/>
      <protection hidden="1"/>
    </xf>
    <xf numFmtId="170" fontId="6" fillId="0" borderId="1" xfId="0" applyNumberFormat="1" applyFont="1" applyFill="1" applyBorder="1" applyAlignment="1" applyProtection="1">
      <alignment horizontal="right"/>
      <protection locked="0"/>
    </xf>
    <xf numFmtId="0" fontId="18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9" fillId="3" borderId="2" xfId="0" applyFont="1" applyFill="1" applyBorder="1" applyAlignment="1" applyProtection="1"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165" fontId="20" fillId="3" borderId="1" xfId="2" applyNumberFormat="1" applyFont="1" applyFill="1" applyBorder="1" applyAlignment="1" applyProtection="1">
      <alignment horizontal="right"/>
      <protection locked="0"/>
    </xf>
    <xf numFmtId="170" fontId="20" fillId="3" borderId="1" xfId="2" applyNumberFormat="1" applyFont="1" applyFill="1" applyBorder="1" applyAlignment="1" applyProtection="1">
      <alignment horizontal="right"/>
      <protection locked="0"/>
    </xf>
    <xf numFmtId="170" fontId="19" fillId="3" borderId="1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vertical="center"/>
      <protection locked="0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65" fontId="10" fillId="2" borderId="5" xfId="2" applyNumberFormat="1" applyFont="1" applyFill="1" applyBorder="1" applyAlignment="1">
      <alignment horizontal="center" vertical="center" wrapText="1"/>
    </xf>
    <xf numFmtId="165" fontId="10" fillId="2" borderId="6" xfId="2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10" fillId="0" borderId="2" xfId="2" applyNumberFormat="1" applyFont="1" applyFill="1" applyBorder="1" applyAlignment="1" applyProtection="1">
      <alignment horizontal="center" vertical="center"/>
      <protection locked="0"/>
    </xf>
    <xf numFmtId="166" fontId="10" fillId="0" borderId="4" xfId="2" applyNumberFormat="1" applyFont="1" applyFill="1" applyBorder="1" applyAlignment="1" applyProtection="1">
      <alignment horizontal="center" vertical="center"/>
      <protection locked="0"/>
    </xf>
    <xf numFmtId="166" fontId="10" fillId="0" borderId="3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170" fontId="19" fillId="3" borderId="1" xfId="0" applyNumberFormat="1" applyFont="1" applyFill="1" applyBorder="1" applyAlignment="1" applyProtection="1">
      <alignment horizontal="right" vertical="center"/>
      <protection locked="0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N13" sqref="N13"/>
    </sheetView>
  </sheetViews>
  <sheetFormatPr defaultColWidth="9.140625" defaultRowHeight="12.75"/>
  <cols>
    <col min="1" max="1" width="58.7109375" style="1" customWidth="1"/>
    <col min="2" max="2" width="7.28515625" style="14" customWidth="1"/>
    <col min="3" max="3" width="7.140625" style="14" customWidth="1"/>
    <col min="4" max="4" width="15" style="16" customWidth="1"/>
    <col min="5" max="5" width="15.42578125" style="16" customWidth="1"/>
    <col min="6" max="6" width="15.28515625" style="16" customWidth="1"/>
    <col min="7" max="7" width="14.7109375" style="16" customWidth="1"/>
    <col min="8" max="8" width="14.85546875" style="16" customWidth="1"/>
    <col min="9" max="9" width="17.140625" style="1" customWidth="1"/>
    <col min="10" max="10" width="13.85546875" style="1" customWidth="1"/>
    <col min="11" max="11" width="14.140625" style="1" customWidth="1"/>
    <col min="12" max="12" width="13.7109375" style="1" customWidth="1"/>
    <col min="13" max="13" width="9.140625" style="1" customWidth="1"/>
    <col min="14" max="16384" width="9.140625" style="1"/>
  </cols>
  <sheetData>
    <row r="1" spans="1:12" ht="60" customHeight="1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15.75">
      <c r="B3" s="11"/>
      <c r="C3" s="11"/>
      <c r="D3" s="15"/>
      <c r="E3" s="15"/>
      <c r="F3" s="15"/>
      <c r="G3" s="15"/>
      <c r="L3" s="17" t="s">
        <v>2</v>
      </c>
    </row>
    <row r="4" spans="1:12" s="7" customFormat="1" ht="47.25" customHeight="1">
      <c r="A4" s="45" t="s">
        <v>0</v>
      </c>
      <c r="B4" s="45" t="s">
        <v>3</v>
      </c>
      <c r="C4" s="47" t="s">
        <v>4</v>
      </c>
      <c r="D4" s="49" t="s">
        <v>62</v>
      </c>
      <c r="E4" s="49" t="s">
        <v>63</v>
      </c>
      <c r="F4" s="51" t="s">
        <v>1</v>
      </c>
      <c r="G4" s="52"/>
      <c r="H4" s="53"/>
      <c r="I4" s="44" t="s">
        <v>66</v>
      </c>
      <c r="J4" s="44"/>
      <c r="K4" s="44" t="s">
        <v>74</v>
      </c>
      <c r="L4" s="44"/>
    </row>
    <row r="5" spans="1:12" s="8" customFormat="1" ht="50.25" customHeight="1">
      <c r="A5" s="46"/>
      <c r="B5" s="46"/>
      <c r="C5" s="48"/>
      <c r="D5" s="50"/>
      <c r="E5" s="50"/>
      <c r="F5" s="35" t="s">
        <v>56</v>
      </c>
      <c r="G5" s="35" t="s">
        <v>64</v>
      </c>
      <c r="H5" s="35" t="s">
        <v>65</v>
      </c>
      <c r="I5" s="36" t="s">
        <v>67</v>
      </c>
      <c r="J5" s="36" t="s">
        <v>68</v>
      </c>
      <c r="K5" s="36" t="s">
        <v>69</v>
      </c>
      <c r="L5" s="36" t="s">
        <v>70</v>
      </c>
    </row>
    <row r="6" spans="1:12" s="3" customFormat="1" ht="15.6" customHeight="1">
      <c r="A6" s="19">
        <v>1</v>
      </c>
      <c r="B6" s="20">
        <v>2</v>
      </c>
      <c r="C6" s="20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2">
        <v>9</v>
      </c>
      <c r="J6" s="22">
        <v>10</v>
      </c>
      <c r="K6" s="22">
        <v>11</v>
      </c>
      <c r="L6" s="27">
        <v>12</v>
      </c>
    </row>
    <row r="7" spans="1:12" s="43" customFormat="1" ht="15" customHeight="1">
      <c r="A7" s="37" t="s">
        <v>55</v>
      </c>
      <c r="B7" s="38"/>
      <c r="C7" s="39"/>
      <c r="D7" s="40">
        <f>D8+D17+D19+D24+D32+D37+D39+D46+D49+D52+D57+D61+D63</f>
        <v>4049073.3000000007</v>
      </c>
      <c r="E7" s="40">
        <f t="shared" ref="E7:F7" si="0">E8+E17+E19+E24+E32+E37+E39+E46+E49+E52+E57+E61+E63</f>
        <v>5349989.3999999994</v>
      </c>
      <c r="F7" s="40">
        <f t="shared" si="0"/>
        <v>5204964.3000000007</v>
      </c>
      <c r="G7" s="40">
        <f t="shared" ref="G7" si="1">G8+G17+G19+G24+G32+G37+G39+G46+G49+G52+G57+G61+G63</f>
        <v>3692515.4</v>
      </c>
      <c r="H7" s="40">
        <f t="shared" ref="H7" si="2">H8+H17+H19+H24+H32+H37+H39+H46+H49+H52+H57+H61+H63</f>
        <v>3730459</v>
      </c>
      <c r="I7" s="41">
        <f>F7-D7</f>
        <v>1155891</v>
      </c>
      <c r="J7" s="42">
        <f t="shared" ref="J7:J8" si="3">F7/D7*100</f>
        <v>128.54705050659371</v>
      </c>
      <c r="K7" s="41">
        <f>F7-E7</f>
        <v>-145025.0999999987</v>
      </c>
      <c r="L7" s="55">
        <f>F7/E7*100</f>
        <v>97.289245096448255</v>
      </c>
    </row>
    <row r="8" spans="1:12" s="6" customFormat="1" ht="19.899999999999999" customHeight="1">
      <c r="A8" s="9" t="s">
        <v>5</v>
      </c>
      <c r="B8" s="12">
        <v>1</v>
      </c>
      <c r="C8" s="12"/>
      <c r="D8" s="28">
        <f>SUM(D9:D16)</f>
        <v>270792</v>
      </c>
      <c r="E8" s="28">
        <f>SUM(E9:E16)</f>
        <v>340093.6</v>
      </c>
      <c r="F8" s="28">
        <f t="shared" ref="F8:H8" si="4">SUM(F9:F16)</f>
        <v>358190.50000000006</v>
      </c>
      <c r="G8" s="28">
        <f t="shared" si="4"/>
        <v>371857.6</v>
      </c>
      <c r="H8" s="28">
        <f t="shared" si="4"/>
        <v>417981.5</v>
      </c>
      <c r="I8" s="29">
        <f t="shared" ref="I8:K8" si="5">SUM(I9:I16)</f>
        <v>87398.5</v>
      </c>
      <c r="J8" s="34">
        <f t="shared" si="3"/>
        <v>132.27514106768297</v>
      </c>
      <c r="K8" s="29">
        <f t="shared" si="5"/>
        <v>18096.900000000012</v>
      </c>
      <c r="L8" s="34">
        <f>F8/E8*100</f>
        <v>105.32115276500353</v>
      </c>
    </row>
    <row r="9" spans="1:12" s="6" customFormat="1" ht="47.25">
      <c r="A9" s="10" t="s">
        <v>6</v>
      </c>
      <c r="B9" s="13">
        <v>1</v>
      </c>
      <c r="C9" s="13">
        <v>2</v>
      </c>
      <c r="D9" s="30">
        <v>20432.599999999999</v>
      </c>
      <c r="E9" s="31">
        <v>39542.800000000003</v>
      </c>
      <c r="F9" s="31">
        <v>32803.4</v>
      </c>
      <c r="G9" s="31">
        <v>31525.9</v>
      </c>
      <c r="H9" s="31">
        <v>31185.9</v>
      </c>
      <c r="I9" s="32">
        <f>F9-D9</f>
        <v>12370.800000000003</v>
      </c>
      <c r="J9" s="32">
        <f>F9/D9*100</f>
        <v>160.54442410657481</v>
      </c>
      <c r="K9" s="32">
        <f>F9-E9</f>
        <v>-6739.4000000000015</v>
      </c>
      <c r="L9" s="32">
        <f>F9/E9*100</f>
        <v>82.956695024125764</v>
      </c>
    </row>
    <row r="10" spans="1:12" s="6" customFormat="1" ht="47.25">
      <c r="A10" s="10" t="s">
        <v>7</v>
      </c>
      <c r="B10" s="13">
        <v>1</v>
      </c>
      <c r="C10" s="13">
        <v>3</v>
      </c>
      <c r="D10" s="30">
        <v>12151.7</v>
      </c>
      <c r="E10" s="31">
        <v>14014.9</v>
      </c>
      <c r="F10" s="31">
        <v>15110.1</v>
      </c>
      <c r="G10" s="31">
        <v>14247.6</v>
      </c>
      <c r="H10" s="31">
        <v>14342.8</v>
      </c>
      <c r="I10" s="32">
        <f t="shared" ref="I10:I64" si="6">F10-D10</f>
        <v>2958.3999999999996</v>
      </c>
      <c r="J10" s="32">
        <f t="shared" ref="J10:J62" si="7">F10/D10*100</f>
        <v>124.34556481809129</v>
      </c>
      <c r="K10" s="32">
        <f t="shared" ref="K10:K64" si="8">F10-E10</f>
        <v>1095.2000000000007</v>
      </c>
      <c r="L10" s="32">
        <f t="shared" ref="L10:L64" si="9">F10/E10*100</f>
        <v>107.81454023931674</v>
      </c>
    </row>
    <row r="11" spans="1:12" s="4" customFormat="1" ht="63">
      <c r="A11" s="10" t="s">
        <v>8</v>
      </c>
      <c r="B11" s="13">
        <v>1</v>
      </c>
      <c r="C11" s="13">
        <v>4</v>
      </c>
      <c r="D11" s="30">
        <v>187818.5</v>
      </c>
      <c r="E11" s="31">
        <v>219161.4</v>
      </c>
      <c r="F11" s="31">
        <v>226296.6</v>
      </c>
      <c r="G11" s="31">
        <v>210511.9</v>
      </c>
      <c r="H11" s="31">
        <v>211335.2</v>
      </c>
      <c r="I11" s="32">
        <f t="shared" si="6"/>
        <v>38478.100000000006</v>
      </c>
      <c r="J11" s="32">
        <f t="shared" si="7"/>
        <v>120.48685299903896</v>
      </c>
      <c r="K11" s="32">
        <f t="shared" si="8"/>
        <v>7135.2000000000116</v>
      </c>
      <c r="L11" s="32">
        <f t="shared" si="9"/>
        <v>103.25568279815698</v>
      </c>
    </row>
    <row r="12" spans="1:12" s="4" customFormat="1" ht="15.75">
      <c r="A12" s="10" t="s">
        <v>9</v>
      </c>
      <c r="B12" s="13">
        <v>1</v>
      </c>
      <c r="C12" s="13">
        <v>5</v>
      </c>
      <c r="D12" s="30">
        <v>7.5</v>
      </c>
      <c r="E12" s="31">
        <v>1.8</v>
      </c>
      <c r="F12" s="31">
        <v>4.9000000000000004</v>
      </c>
      <c r="G12" s="31">
        <v>6.8</v>
      </c>
      <c r="H12" s="31">
        <v>84.2</v>
      </c>
      <c r="I12" s="32">
        <f t="shared" si="6"/>
        <v>-2.5999999999999996</v>
      </c>
      <c r="J12" s="32">
        <f t="shared" si="7"/>
        <v>65.333333333333343</v>
      </c>
      <c r="K12" s="32">
        <f t="shared" si="8"/>
        <v>3.1000000000000005</v>
      </c>
      <c r="L12" s="32">
        <f t="shared" si="9"/>
        <v>272.22222222222223</v>
      </c>
    </row>
    <row r="13" spans="1:12" s="4" customFormat="1" ht="47.25">
      <c r="A13" s="10" t="s">
        <v>10</v>
      </c>
      <c r="B13" s="13">
        <v>1</v>
      </c>
      <c r="C13" s="13">
        <v>6</v>
      </c>
      <c r="D13" s="30">
        <v>37451.9</v>
      </c>
      <c r="E13" s="31">
        <v>43603.5</v>
      </c>
      <c r="F13" s="31">
        <v>45684.9</v>
      </c>
      <c r="G13" s="31">
        <v>42326</v>
      </c>
      <c r="H13" s="31">
        <v>42404</v>
      </c>
      <c r="I13" s="32">
        <f t="shared" si="6"/>
        <v>8233</v>
      </c>
      <c r="J13" s="32">
        <f t="shared" si="7"/>
        <v>121.98286335272709</v>
      </c>
      <c r="K13" s="32">
        <f t="shared" si="8"/>
        <v>2081.4000000000015</v>
      </c>
      <c r="L13" s="32">
        <f t="shared" si="9"/>
        <v>104.77347001960852</v>
      </c>
    </row>
    <row r="14" spans="1:12" s="18" customFormat="1" ht="15.75">
      <c r="A14" s="10" t="s">
        <v>54</v>
      </c>
      <c r="B14" s="13">
        <v>1</v>
      </c>
      <c r="C14" s="13">
        <v>7</v>
      </c>
      <c r="D14" s="30">
        <v>0</v>
      </c>
      <c r="E14" s="31">
        <v>0</v>
      </c>
      <c r="F14" s="31">
        <v>0</v>
      </c>
      <c r="G14" s="31">
        <v>0</v>
      </c>
      <c r="H14" s="31">
        <v>0</v>
      </c>
      <c r="I14" s="32">
        <f t="shared" si="6"/>
        <v>0</v>
      </c>
      <c r="J14" s="32">
        <v>0</v>
      </c>
      <c r="K14" s="32">
        <f t="shared" si="8"/>
        <v>0</v>
      </c>
      <c r="L14" s="32">
        <v>0</v>
      </c>
    </row>
    <row r="15" spans="1:12" s="4" customFormat="1" ht="15.75">
      <c r="A15" s="10" t="s">
        <v>11</v>
      </c>
      <c r="B15" s="13">
        <v>1</v>
      </c>
      <c r="C15" s="13">
        <v>11</v>
      </c>
      <c r="D15" s="30">
        <v>0</v>
      </c>
      <c r="E15" s="31">
        <v>8742.7999999999993</v>
      </c>
      <c r="F15" s="31">
        <v>7357.4</v>
      </c>
      <c r="G15" s="31">
        <v>5000</v>
      </c>
      <c r="H15" s="31">
        <v>5000</v>
      </c>
      <c r="I15" s="32">
        <f t="shared" si="6"/>
        <v>7357.4</v>
      </c>
      <c r="J15" s="32">
        <v>0</v>
      </c>
      <c r="K15" s="32">
        <f t="shared" si="8"/>
        <v>-1385.3999999999996</v>
      </c>
      <c r="L15" s="32">
        <f t="shared" si="9"/>
        <v>84.153817998810453</v>
      </c>
    </row>
    <row r="16" spans="1:12" s="4" customFormat="1" ht="15.75">
      <c r="A16" s="10" t="s">
        <v>12</v>
      </c>
      <c r="B16" s="13">
        <v>1</v>
      </c>
      <c r="C16" s="13">
        <v>13</v>
      </c>
      <c r="D16" s="30">
        <v>12929.8</v>
      </c>
      <c r="E16" s="31">
        <v>15026.4</v>
      </c>
      <c r="F16" s="31">
        <v>30933.200000000001</v>
      </c>
      <c r="G16" s="31">
        <v>68239.399999999994</v>
      </c>
      <c r="H16" s="31">
        <v>113629.4</v>
      </c>
      <c r="I16" s="32">
        <f t="shared" si="6"/>
        <v>18003.400000000001</v>
      </c>
      <c r="J16" s="32">
        <f t="shared" si="7"/>
        <v>239.23958607248372</v>
      </c>
      <c r="K16" s="32">
        <f t="shared" si="8"/>
        <v>15906.800000000001</v>
      </c>
      <c r="L16" s="32">
        <f t="shared" si="9"/>
        <v>205.85902145557156</v>
      </c>
    </row>
    <row r="17" spans="1:12" s="4" customFormat="1" ht="15.75">
      <c r="A17" s="24" t="s">
        <v>58</v>
      </c>
      <c r="B17" s="12">
        <v>2</v>
      </c>
      <c r="C17" s="12"/>
      <c r="D17" s="28">
        <f>D18</f>
        <v>184.2</v>
      </c>
      <c r="E17" s="33">
        <f>E18</f>
        <v>0</v>
      </c>
      <c r="F17" s="33">
        <f>F18</f>
        <v>0</v>
      </c>
      <c r="G17" s="33">
        <f t="shared" ref="G17:H17" si="10">G18</f>
        <v>0</v>
      </c>
      <c r="H17" s="33">
        <f t="shared" si="10"/>
        <v>0</v>
      </c>
      <c r="I17" s="34">
        <f t="shared" si="6"/>
        <v>-184.2</v>
      </c>
      <c r="J17" s="34">
        <f t="shared" si="7"/>
        <v>0</v>
      </c>
      <c r="K17" s="34">
        <f t="shared" si="8"/>
        <v>0</v>
      </c>
      <c r="L17" s="34">
        <v>0</v>
      </c>
    </row>
    <row r="18" spans="1:12" s="4" customFormat="1" ht="15.75">
      <c r="A18" s="23" t="s">
        <v>59</v>
      </c>
      <c r="B18" s="13">
        <v>2</v>
      </c>
      <c r="C18" s="13">
        <v>3</v>
      </c>
      <c r="D18" s="30">
        <v>184.2</v>
      </c>
      <c r="E18" s="31">
        <v>0</v>
      </c>
      <c r="F18" s="31">
        <v>0</v>
      </c>
      <c r="G18" s="31">
        <v>0</v>
      </c>
      <c r="H18" s="31">
        <v>0</v>
      </c>
      <c r="I18" s="32">
        <f t="shared" si="6"/>
        <v>-184.2</v>
      </c>
      <c r="J18" s="32">
        <f t="shared" si="7"/>
        <v>0</v>
      </c>
      <c r="K18" s="32">
        <f t="shared" si="8"/>
        <v>0</v>
      </c>
      <c r="L18" s="32">
        <v>0</v>
      </c>
    </row>
    <row r="19" spans="1:12" s="4" customFormat="1" ht="31.5">
      <c r="A19" s="9" t="s">
        <v>13</v>
      </c>
      <c r="B19" s="12">
        <v>3</v>
      </c>
      <c r="C19" s="13"/>
      <c r="D19" s="28">
        <f>SUM(D20:D23)</f>
        <v>39856.6</v>
      </c>
      <c r="E19" s="28">
        <f t="shared" ref="E19:H19" si="11">SUM(E20:E23)</f>
        <v>43929.1</v>
      </c>
      <c r="F19" s="28">
        <f t="shared" si="11"/>
        <v>36174.800000000003</v>
      </c>
      <c r="G19" s="28">
        <f t="shared" si="11"/>
        <v>31151.7</v>
      </c>
      <c r="H19" s="28">
        <f t="shared" si="11"/>
        <v>31291.500000000004</v>
      </c>
      <c r="I19" s="34">
        <f t="shared" si="6"/>
        <v>-3681.7999999999956</v>
      </c>
      <c r="J19" s="34">
        <f t="shared" si="7"/>
        <v>90.762383143569707</v>
      </c>
      <c r="K19" s="34">
        <f t="shared" si="8"/>
        <v>-7754.2999999999956</v>
      </c>
      <c r="L19" s="34">
        <f t="shared" si="9"/>
        <v>82.348147355625329</v>
      </c>
    </row>
    <row r="20" spans="1:12" s="4" customFormat="1" ht="15.75">
      <c r="A20" s="10" t="s">
        <v>14</v>
      </c>
      <c r="B20" s="13">
        <v>3</v>
      </c>
      <c r="C20" s="13">
        <v>4</v>
      </c>
      <c r="D20" s="30">
        <v>6909.4</v>
      </c>
      <c r="E20" s="31">
        <v>8044.9</v>
      </c>
      <c r="F20" s="31">
        <v>2152.3000000000002</v>
      </c>
      <c r="G20" s="31">
        <v>1980</v>
      </c>
      <c r="H20" s="31">
        <v>1980</v>
      </c>
      <c r="I20" s="32">
        <f t="shared" si="6"/>
        <v>-4757.0999999999995</v>
      </c>
      <c r="J20" s="32">
        <f t="shared" si="7"/>
        <v>31.150316959504448</v>
      </c>
      <c r="K20" s="32">
        <f t="shared" si="8"/>
        <v>-5892.5999999999995</v>
      </c>
      <c r="L20" s="32">
        <f t="shared" si="9"/>
        <v>26.753595445561789</v>
      </c>
    </row>
    <row r="21" spans="1:12" s="4" customFormat="1" ht="47.25">
      <c r="A21" s="10" t="s">
        <v>15</v>
      </c>
      <c r="B21" s="13">
        <v>3</v>
      </c>
      <c r="C21" s="13">
        <v>9</v>
      </c>
      <c r="D21" s="30">
        <v>28687.5</v>
      </c>
      <c r="E21" s="31">
        <v>278.10000000000002</v>
      </c>
      <c r="F21" s="31">
        <v>55.9</v>
      </c>
      <c r="G21" s="31">
        <v>55.9</v>
      </c>
      <c r="H21" s="31">
        <v>55.9</v>
      </c>
      <c r="I21" s="32">
        <f t="shared" si="6"/>
        <v>-28631.599999999999</v>
      </c>
      <c r="J21" s="32">
        <f t="shared" si="7"/>
        <v>0.19485838779956427</v>
      </c>
      <c r="K21" s="32">
        <f t="shared" si="8"/>
        <v>-222.20000000000002</v>
      </c>
      <c r="L21" s="32">
        <f t="shared" si="9"/>
        <v>20.100683207479321</v>
      </c>
    </row>
    <row r="22" spans="1:12" s="4" customFormat="1" ht="47.25">
      <c r="A22" s="10" t="s">
        <v>71</v>
      </c>
      <c r="B22" s="13">
        <v>3</v>
      </c>
      <c r="C22" s="13">
        <v>10</v>
      </c>
      <c r="D22" s="30">
        <v>0</v>
      </c>
      <c r="E22" s="31">
        <v>29881.9</v>
      </c>
      <c r="F22" s="31">
        <v>30168.5</v>
      </c>
      <c r="G22" s="31">
        <v>25917.200000000001</v>
      </c>
      <c r="H22" s="31">
        <v>26047.7</v>
      </c>
      <c r="I22" s="32">
        <f t="shared" si="6"/>
        <v>30168.5</v>
      </c>
      <c r="J22" s="32">
        <v>0</v>
      </c>
      <c r="K22" s="32">
        <f t="shared" si="8"/>
        <v>286.59999999999854</v>
      </c>
      <c r="L22" s="32">
        <f t="shared" si="9"/>
        <v>100.95910902586516</v>
      </c>
    </row>
    <row r="23" spans="1:12" s="4" customFormat="1" ht="31.5">
      <c r="A23" s="10" t="s">
        <v>16</v>
      </c>
      <c r="B23" s="13">
        <v>3</v>
      </c>
      <c r="C23" s="13">
        <v>14</v>
      </c>
      <c r="D23" s="30">
        <v>4259.7</v>
      </c>
      <c r="E23" s="31">
        <v>5724.2</v>
      </c>
      <c r="F23" s="31">
        <v>3798.1</v>
      </c>
      <c r="G23" s="31">
        <v>3198.6</v>
      </c>
      <c r="H23" s="31">
        <v>3207.9</v>
      </c>
      <c r="I23" s="32">
        <f t="shared" si="6"/>
        <v>-461.59999999999991</v>
      </c>
      <c r="J23" s="32">
        <f t="shared" si="7"/>
        <v>89.163556118975521</v>
      </c>
      <c r="K23" s="32">
        <f t="shared" si="8"/>
        <v>-1926.1</v>
      </c>
      <c r="L23" s="32">
        <f t="shared" si="9"/>
        <v>66.351629922085181</v>
      </c>
    </row>
    <row r="24" spans="1:12" s="4" customFormat="1" ht="15.75">
      <c r="A24" s="9" t="s">
        <v>17</v>
      </c>
      <c r="B24" s="12">
        <v>4</v>
      </c>
      <c r="C24" s="12">
        <v>0</v>
      </c>
      <c r="D24" s="28">
        <f>D25+D26+D27+D28+D30+D31</f>
        <v>305762</v>
      </c>
      <c r="E24" s="28">
        <f t="shared" ref="E24" si="12">SUM(E25:E31)</f>
        <v>472271.8</v>
      </c>
      <c r="F24" s="28">
        <f>F25+F26+F27+F28+F30+F31</f>
        <v>355856.8</v>
      </c>
      <c r="G24" s="28">
        <f t="shared" ref="G24:H24" si="13">G25+G26+G27+G28+G30+G31</f>
        <v>298169.8</v>
      </c>
      <c r="H24" s="28">
        <f t="shared" si="13"/>
        <v>297016</v>
      </c>
      <c r="I24" s="34">
        <f t="shared" si="6"/>
        <v>50094.799999999988</v>
      </c>
      <c r="J24" s="34">
        <f t="shared" si="7"/>
        <v>116.38359246734389</v>
      </c>
      <c r="K24" s="34">
        <f t="shared" si="8"/>
        <v>-116415</v>
      </c>
      <c r="L24" s="34">
        <f t="shared" si="9"/>
        <v>75.349999724734786</v>
      </c>
    </row>
    <row r="25" spans="1:12" s="4" customFormat="1" ht="15.75">
      <c r="A25" s="10" t="s">
        <v>18</v>
      </c>
      <c r="B25" s="13">
        <v>4</v>
      </c>
      <c r="C25" s="13">
        <v>1</v>
      </c>
      <c r="D25" s="30">
        <v>13474.1</v>
      </c>
      <c r="E25" s="31">
        <v>15599.7</v>
      </c>
      <c r="F25" s="31">
        <v>18048.8</v>
      </c>
      <c r="G25" s="31">
        <v>18149.3</v>
      </c>
      <c r="H25" s="31">
        <v>18293.3</v>
      </c>
      <c r="I25" s="32">
        <f t="shared" si="6"/>
        <v>4574.6999999999989</v>
      </c>
      <c r="J25" s="32">
        <f t="shared" si="7"/>
        <v>133.95180383105364</v>
      </c>
      <c r="K25" s="32">
        <f t="shared" si="8"/>
        <v>2449.0999999999985</v>
      </c>
      <c r="L25" s="32">
        <f t="shared" si="9"/>
        <v>115.69966089091457</v>
      </c>
    </row>
    <row r="26" spans="1:12" s="4" customFormat="1" ht="15.75">
      <c r="A26" s="10" t="s">
        <v>19</v>
      </c>
      <c r="B26" s="13">
        <v>4</v>
      </c>
      <c r="C26" s="13">
        <v>5</v>
      </c>
      <c r="D26" s="30">
        <v>42091.1</v>
      </c>
      <c r="E26" s="31">
        <v>32998.1</v>
      </c>
      <c r="F26" s="31">
        <v>41823.699999999997</v>
      </c>
      <c r="G26" s="31">
        <v>41737.5</v>
      </c>
      <c r="H26" s="31">
        <v>41701.800000000003</v>
      </c>
      <c r="I26" s="32">
        <f t="shared" si="6"/>
        <v>-267.40000000000146</v>
      </c>
      <c r="J26" s="32">
        <f t="shared" si="7"/>
        <v>99.364711304765137</v>
      </c>
      <c r="K26" s="32">
        <f t="shared" si="8"/>
        <v>8825.5999999999985</v>
      </c>
      <c r="L26" s="32">
        <f t="shared" si="9"/>
        <v>126.7457823329222</v>
      </c>
    </row>
    <row r="27" spans="1:12" s="4" customFormat="1" ht="15.75">
      <c r="A27" s="10" t="s">
        <v>20</v>
      </c>
      <c r="B27" s="13">
        <v>4</v>
      </c>
      <c r="C27" s="13">
        <v>8</v>
      </c>
      <c r="D27" s="30">
        <v>17018.2</v>
      </c>
      <c r="E27" s="31">
        <v>20940.599999999999</v>
      </c>
      <c r="F27" s="31">
        <v>20943.400000000001</v>
      </c>
      <c r="G27" s="31">
        <v>21667.599999999999</v>
      </c>
      <c r="H27" s="31">
        <v>21667.599999999999</v>
      </c>
      <c r="I27" s="32">
        <f t="shared" si="6"/>
        <v>3925.2000000000007</v>
      </c>
      <c r="J27" s="32">
        <f t="shared" si="7"/>
        <v>123.06471894794984</v>
      </c>
      <c r="K27" s="32">
        <f t="shared" si="8"/>
        <v>2.8000000000029104</v>
      </c>
      <c r="L27" s="32">
        <f t="shared" si="9"/>
        <v>100.01337115459921</v>
      </c>
    </row>
    <row r="28" spans="1:12" s="4" customFormat="1" ht="15.75">
      <c r="A28" s="10" t="s">
        <v>52</v>
      </c>
      <c r="B28" s="13">
        <v>4</v>
      </c>
      <c r="C28" s="13">
        <v>9</v>
      </c>
      <c r="D28" s="30">
        <v>122991.4</v>
      </c>
      <c r="E28" s="31">
        <v>290900.2</v>
      </c>
      <c r="F28" s="31">
        <v>161995.29999999999</v>
      </c>
      <c r="G28" s="31">
        <v>109244.5</v>
      </c>
      <c r="H28" s="31">
        <v>110003.8</v>
      </c>
      <c r="I28" s="32">
        <f t="shared" si="6"/>
        <v>39003.899999999994</v>
      </c>
      <c r="J28" s="32">
        <f t="shared" si="7"/>
        <v>131.71270511596745</v>
      </c>
      <c r="K28" s="32">
        <f t="shared" si="8"/>
        <v>-128904.90000000002</v>
      </c>
      <c r="L28" s="32">
        <f t="shared" si="9"/>
        <v>55.687586326857108</v>
      </c>
    </row>
    <row r="29" spans="1:12" s="4" customFormat="1" ht="15.75">
      <c r="A29" s="10" t="s">
        <v>57</v>
      </c>
      <c r="B29" s="13">
        <v>4</v>
      </c>
      <c r="C29" s="13">
        <v>9</v>
      </c>
      <c r="D29" s="30">
        <v>37110.1</v>
      </c>
      <c r="E29" s="31"/>
      <c r="F29" s="31">
        <v>78884.800000000003</v>
      </c>
      <c r="G29" s="31">
        <v>32456.5</v>
      </c>
      <c r="H29" s="31">
        <v>32516.5</v>
      </c>
      <c r="I29" s="32">
        <f t="shared" si="6"/>
        <v>41774.700000000004</v>
      </c>
      <c r="J29" s="32">
        <f t="shared" si="7"/>
        <v>212.56962390292671</v>
      </c>
      <c r="K29" s="32">
        <f t="shared" si="8"/>
        <v>78884.800000000003</v>
      </c>
      <c r="L29" s="32">
        <v>0</v>
      </c>
    </row>
    <row r="30" spans="1:12" s="4" customFormat="1" ht="15.75">
      <c r="A30" s="10" t="s">
        <v>21</v>
      </c>
      <c r="B30" s="13">
        <v>4</v>
      </c>
      <c r="C30" s="13">
        <v>10</v>
      </c>
      <c r="D30" s="30">
        <v>7754.9</v>
      </c>
      <c r="E30" s="31">
        <v>7991.7</v>
      </c>
      <c r="F30" s="31">
        <v>5057.6000000000004</v>
      </c>
      <c r="G30" s="31">
        <v>5437.6</v>
      </c>
      <c r="H30" s="31">
        <v>5026.3</v>
      </c>
      <c r="I30" s="32">
        <f t="shared" si="6"/>
        <v>-2697.2999999999993</v>
      </c>
      <c r="J30" s="32">
        <f t="shared" si="7"/>
        <v>65.218120156288293</v>
      </c>
      <c r="K30" s="32">
        <f t="shared" si="8"/>
        <v>-2934.0999999999995</v>
      </c>
      <c r="L30" s="32">
        <f t="shared" si="9"/>
        <v>63.285658871078752</v>
      </c>
    </row>
    <row r="31" spans="1:12" s="4" customFormat="1" ht="15.75">
      <c r="A31" s="10" t="s">
        <v>22</v>
      </c>
      <c r="B31" s="13">
        <v>4</v>
      </c>
      <c r="C31" s="13">
        <v>12</v>
      </c>
      <c r="D31" s="30">
        <v>102432.3</v>
      </c>
      <c r="E31" s="31">
        <v>103841.5</v>
      </c>
      <c r="F31" s="31">
        <v>107988</v>
      </c>
      <c r="G31" s="31">
        <v>101933.3</v>
      </c>
      <c r="H31" s="31">
        <v>100323.2</v>
      </c>
      <c r="I31" s="32">
        <f t="shared" si="6"/>
        <v>5555.6999999999971</v>
      </c>
      <c r="J31" s="32">
        <f t="shared" si="7"/>
        <v>105.42377746082046</v>
      </c>
      <c r="K31" s="32">
        <f t="shared" si="8"/>
        <v>4146.5</v>
      </c>
      <c r="L31" s="32">
        <f t="shared" si="9"/>
        <v>103.99310487618149</v>
      </c>
    </row>
    <row r="32" spans="1:12" s="5" customFormat="1" ht="15.75">
      <c r="A32" s="9" t="s">
        <v>23</v>
      </c>
      <c r="B32" s="12">
        <v>5</v>
      </c>
      <c r="C32" s="12">
        <v>0</v>
      </c>
      <c r="D32" s="28">
        <f>SUM(D33:D36)</f>
        <v>791935.4</v>
      </c>
      <c r="E32" s="28">
        <f t="shared" ref="E32:H32" si="14">SUM(E33:E36)</f>
        <v>1162811.2999999998</v>
      </c>
      <c r="F32" s="28">
        <f t="shared" si="14"/>
        <v>633132.4</v>
      </c>
      <c r="G32" s="28">
        <f t="shared" si="14"/>
        <v>394746.9</v>
      </c>
      <c r="H32" s="28">
        <f t="shared" si="14"/>
        <v>414960.2</v>
      </c>
      <c r="I32" s="34">
        <f t="shared" si="6"/>
        <v>-158803</v>
      </c>
      <c r="J32" s="34">
        <f t="shared" si="7"/>
        <v>79.947480564702616</v>
      </c>
      <c r="K32" s="34">
        <f t="shared" si="8"/>
        <v>-529678.89999999979</v>
      </c>
      <c r="L32" s="34">
        <f t="shared" si="9"/>
        <v>54.448421682864634</v>
      </c>
    </row>
    <row r="33" spans="1:12" s="5" customFormat="1" ht="15.75">
      <c r="A33" s="10" t="s">
        <v>24</v>
      </c>
      <c r="B33" s="13">
        <v>5</v>
      </c>
      <c r="C33" s="13">
        <v>1</v>
      </c>
      <c r="D33" s="30">
        <v>308619.09999999998</v>
      </c>
      <c r="E33" s="31">
        <v>756620.2</v>
      </c>
      <c r="F33" s="31">
        <v>76124.2</v>
      </c>
      <c r="G33" s="31">
        <v>57816.5</v>
      </c>
      <c r="H33" s="31">
        <v>58169.1</v>
      </c>
      <c r="I33" s="32">
        <f t="shared" si="6"/>
        <v>-232494.89999999997</v>
      </c>
      <c r="J33" s="32">
        <f t="shared" si="7"/>
        <v>24.666068950366327</v>
      </c>
      <c r="K33" s="32">
        <f t="shared" si="8"/>
        <v>-680496</v>
      </c>
      <c r="L33" s="32">
        <f t="shared" si="9"/>
        <v>10.061084808467974</v>
      </c>
    </row>
    <row r="34" spans="1:12" ht="15.75">
      <c r="A34" s="10" t="s">
        <v>25</v>
      </c>
      <c r="B34" s="13">
        <v>5</v>
      </c>
      <c r="C34" s="13">
        <v>2</v>
      </c>
      <c r="D34" s="30">
        <v>33743.599999999999</v>
      </c>
      <c r="E34" s="31">
        <v>69234.7</v>
      </c>
      <c r="F34" s="31">
        <v>262502.7</v>
      </c>
      <c r="G34" s="31">
        <v>96624.9</v>
      </c>
      <c r="H34" s="31">
        <v>116800.9</v>
      </c>
      <c r="I34" s="32">
        <f t="shared" si="6"/>
        <v>228759.1</v>
      </c>
      <c r="J34" s="32">
        <f t="shared" si="7"/>
        <v>777.93329698076082</v>
      </c>
      <c r="K34" s="32">
        <f t="shared" si="8"/>
        <v>193268</v>
      </c>
      <c r="L34" s="32">
        <f t="shared" si="9"/>
        <v>379.14903942676148</v>
      </c>
    </row>
    <row r="35" spans="1:12" ht="15.75">
      <c r="A35" s="10" t="s">
        <v>26</v>
      </c>
      <c r="B35" s="13">
        <v>5</v>
      </c>
      <c r="C35" s="13">
        <v>3</v>
      </c>
      <c r="D35" s="30">
        <v>336107.4</v>
      </c>
      <c r="E35" s="31">
        <v>208029.5</v>
      </c>
      <c r="F35" s="31">
        <v>154624.70000000001</v>
      </c>
      <c r="G35" s="31">
        <v>118559.6</v>
      </c>
      <c r="H35" s="31">
        <v>117683.5</v>
      </c>
      <c r="I35" s="32">
        <f t="shared" si="6"/>
        <v>-181482.7</v>
      </c>
      <c r="J35" s="32">
        <f t="shared" si="7"/>
        <v>46.004550926281304</v>
      </c>
      <c r="K35" s="32">
        <f t="shared" si="8"/>
        <v>-53404.799999999988</v>
      </c>
      <c r="L35" s="32">
        <f t="shared" si="9"/>
        <v>74.328256329030268</v>
      </c>
    </row>
    <row r="36" spans="1:12" ht="31.5">
      <c r="A36" s="10" t="s">
        <v>27</v>
      </c>
      <c r="B36" s="13">
        <v>5</v>
      </c>
      <c r="C36" s="13">
        <v>5</v>
      </c>
      <c r="D36" s="30">
        <v>113465.3</v>
      </c>
      <c r="E36" s="31">
        <v>128926.9</v>
      </c>
      <c r="F36" s="31">
        <v>139880.79999999999</v>
      </c>
      <c r="G36" s="31">
        <v>121745.9</v>
      </c>
      <c r="H36" s="31">
        <v>122306.7</v>
      </c>
      <c r="I36" s="32">
        <f t="shared" si="6"/>
        <v>26415.499999999985</v>
      </c>
      <c r="J36" s="32">
        <f t="shared" si="7"/>
        <v>123.28068581319573</v>
      </c>
      <c r="K36" s="32">
        <f t="shared" si="8"/>
        <v>10953.899999999994</v>
      </c>
      <c r="L36" s="32">
        <f t="shared" si="9"/>
        <v>108.49620986776227</v>
      </c>
    </row>
    <row r="37" spans="1:12" ht="15.75">
      <c r="A37" s="9" t="s">
        <v>28</v>
      </c>
      <c r="B37" s="12">
        <v>6</v>
      </c>
      <c r="C37" s="12">
        <v>0</v>
      </c>
      <c r="D37" s="28">
        <f>D38</f>
        <v>850.9</v>
      </c>
      <c r="E37" s="28">
        <f t="shared" ref="E37:H37" si="15">E38</f>
        <v>6406.1</v>
      </c>
      <c r="F37" s="28">
        <f t="shared" si="15"/>
        <v>2227.8000000000002</v>
      </c>
      <c r="G37" s="28">
        <f t="shared" si="15"/>
        <v>516.70000000000005</v>
      </c>
      <c r="H37" s="28">
        <f t="shared" si="15"/>
        <v>516.70000000000005</v>
      </c>
      <c r="I37" s="34">
        <f t="shared" si="6"/>
        <v>1376.9</v>
      </c>
      <c r="J37" s="34">
        <f t="shared" si="7"/>
        <v>261.81689975320251</v>
      </c>
      <c r="K37" s="34">
        <f t="shared" si="8"/>
        <v>-4178.3</v>
      </c>
      <c r="L37" s="34">
        <f t="shared" si="9"/>
        <v>34.776228906823185</v>
      </c>
    </row>
    <row r="38" spans="1:12" ht="15.75">
      <c r="A38" s="10" t="s">
        <v>29</v>
      </c>
      <c r="B38" s="13">
        <v>6</v>
      </c>
      <c r="C38" s="13">
        <v>5</v>
      </c>
      <c r="D38" s="30">
        <v>850.9</v>
      </c>
      <c r="E38" s="31">
        <v>6406.1</v>
      </c>
      <c r="F38" s="31">
        <v>2227.8000000000002</v>
      </c>
      <c r="G38" s="31">
        <v>516.70000000000005</v>
      </c>
      <c r="H38" s="31">
        <v>516.70000000000005</v>
      </c>
      <c r="I38" s="32">
        <f t="shared" si="6"/>
        <v>1376.9</v>
      </c>
      <c r="J38" s="32">
        <f t="shared" si="7"/>
        <v>261.81689975320251</v>
      </c>
      <c r="K38" s="32">
        <f t="shared" si="8"/>
        <v>-4178.3</v>
      </c>
      <c r="L38" s="32">
        <f t="shared" si="9"/>
        <v>34.776228906823185</v>
      </c>
    </row>
    <row r="39" spans="1:12" ht="15.75">
      <c r="A39" s="9" t="s">
        <v>30</v>
      </c>
      <c r="B39" s="12">
        <v>7</v>
      </c>
      <c r="C39" s="12">
        <v>0</v>
      </c>
      <c r="D39" s="28">
        <f>SUM(D40:D45)</f>
        <v>2066292.0999999999</v>
      </c>
      <c r="E39" s="28">
        <f t="shared" ref="E39:H39" si="16">SUM(E40:E45)</f>
        <v>2827042.1999999997</v>
      </c>
      <c r="F39" s="28">
        <f t="shared" si="16"/>
        <v>3302045.0000000005</v>
      </c>
      <c r="G39" s="28">
        <f t="shared" si="16"/>
        <v>2124251.5999999996</v>
      </c>
      <c r="H39" s="28">
        <f t="shared" si="16"/>
        <v>2092337.0999999999</v>
      </c>
      <c r="I39" s="34">
        <f t="shared" si="6"/>
        <v>1235752.9000000006</v>
      </c>
      <c r="J39" s="34">
        <f t="shared" si="7"/>
        <v>159.80533439584852</v>
      </c>
      <c r="K39" s="34">
        <f t="shared" si="8"/>
        <v>475002.80000000075</v>
      </c>
      <c r="L39" s="34">
        <f t="shared" si="9"/>
        <v>116.8021121156239</v>
      </c>
    </row>
    <row r="40" spans="1:12" ht="15.75">
      <c r="A40" s="10" t="s">
        <v>31</v>
      </c>
      <c r="B40" s="13">
        <v>7</v>
      </c>
      <c r="C40" s="13">
        <v>1</v>
      </c>
      <c r="D40" s="30">
        <v>744941.3</v>
      </c>
      <c r="E40" s="31">
        <v>779624.5</v>
      </c>
      <c r="F40" s="31">
        <v>754363</v>
      </c>
      <c r="G40" s="31">
        <v>747650.2</v>
      </c>
      <c r="H40" s="31">
        <v>748909.5</v>
      </c>
      <c r="I40" s="32">
        <f t="shared" si="6"/>
        <v>9421.6999999999534</v>
      </c>
      <c r="J40" s="32">
        <f t="shared" si="7"/>
        <v>101.26475737081566</v>
      </c>
      <c r="K40" s="32">
        <f t="shared" si="8"/>
        <v>-25261.5</v>
      </c>
      <c r="L40" s="32">
        <f t="shared" si="9"/>
        <v>96.75978628172922</v>
      </c>
    </row>
    <row r="41" spans="1:12" ht="15.75">
      <c r="A41" s="10" t="s">
        <v>32</v>
      </c>
      <c r="B41" s="13">
        <v>7</v>
      </c>
      <c r="C41" s="13">
        <v>2</v>
      </c>
      <c r="D41" s="30">
        <v>1093783.3999999999</v>
      </c>
      <c r="E41" s="31">
        <v>1819748.5</v>
      </c>
      <c r="F41" s="31">
        <v>2291759.6</v>
      </c>
      <c r="G41" s="31">
        <v>1166152.7</v>
      </c>
      <c r="H41" s="31">
        <v>1132462.5</v>
      </c>
      <c r="I41" s="32">
        <f t="shared" si="6"/>
        <v>1197976.2000000002</v>
      </c>
      <c r="J41" s="32">
        <f t="shared" si="7"/>
        <v>209.52590796313055</v>
      </c>
      <c r="K41" s="32">
        <f t="shared" si="8"/>
        <v>472011.10000000009</v>
      </c>
      <c r="L41" s="32">
        <f t="shared" si="9"/>
        <v>125.93826014968552</v>
      </c>
    </row>
    <row r="42" spans="1:12" ht="15.75">
      <c r="A42" s="10" t="s">
        <v>33</v>
      </c>
      <c r="B42" s="13">
        <v>7</v>
      </c>
      <c r="C42" s="13">
        <v>3</v>
      </c>
      <c r="D42" s="30">
        <v>158028.70000000001</v>
      </c>
      <c r="E42" s="31">
        <v>151804.9</v>
      </c>
      <c r="F42" s="31">
        <v>175251.9</v>
      </c>
      <c r="G42" s="31">
        <v>134343.29999999999</v>
      </c>
      <c r="H42" s="31">
        <v>134324.70000000001</v>
      </c>
      <c r="I42" s="32">
        <f t="shared" si="6"/>
        <v>17223.199999999983</v>
      </c>
      <c r="J42" s="32">
        <f t="shared" si="7"/>
        <v>110.89877977860982</v>
      </c>
      <c r="K42" s="32">
        <f t="shared" si="8"/>
        <v>23447</v>
      </c>
      <c r="L42" s="32">
        <f t="shared" si="9"/>
        <v>115.44548298506834</v>
      </c>
    </row>
    <row r="43" spans="1:12" ht="31.5">
      <c r="A43" s="10" t="s">
        <v>73</v>
      </c>
      <c r="B43" s="13">
        <v>7</v>
      </c>
      <c r="C43" s="13">
        <v>5</v>
      </c>
      <c r="D43" s="30">
        <v>0</v>
      </c>
      <c r="E43" s="31">
        <v>0</v>
      </c>
      <c r="F43" s="31">
        <v>752.7</v>
      </c>
      <c r="G43" s="31">
        <v>752.7</v>
      </c>
      <c r="H43" s="31">
        <v>752.7</v>
      </c>
      <c r="I43" s="32">
        <f t="shared" si="6"/>
        <v>752.7</v>
      </c>
      <c r="J43" s="32">
        <v>0</v>
      </c>
      <c r="K43" s="32">
        <f t="shared" si="8"/>
        <v>752.7</v>
      </c>
      <c r="L43" s="32">
        <v>0</v>
      </c>
    </row>
    <row r="44" spans="1:12" ht="15.75">
      <c r="A44" s="10" t="s">
        <v>34</v>
      </c>
      <c r="B44" s="13">
        <v>7</v>
      </c>
      <c r="C44" s="13">
        <v>7</v>
      </c>
      <c r="D44" s="30">
        <v>22736.7</v>
      </c>
      <c r="E44" s="31">
        <v>17140.400000000001</v>
      </c>
      <c r="F44" s="31">
        <v>18153.599999999999</v>
      </c>
      <c r="G44" s="31">
        <v>16101.4</v>
      </c>
      <c r="H44" s="31">
        <v>16160.9</v>
      </c>
      <c r="I44" s="32">
        <f t="shared" si="6"/>
        <v>-4583.1000000000022</v>
      </c>
      <c r="J44" s="32">
        <f t="shared" si="7"/>
        <v>79.842721239229959</v>
      </c>
      <c r="K44" s="32">
        <f t="shared" si="8"/>
        <v>1013.1999999999971</v>
      </c>
      <c r="L44" s="32">
        <f t="shared" si="9"/>
        <v>105.91118060255302</v>
      </c>
    </row>
    <row r="45" spans="1:12" ht="15.75">
      <c r="A45" s="10" t="s">
        <v>35</v>
      </c>
      <c r="B45" s="13">
        <v>7</v>
      </c>
      <c r="C45" s="13">
        <v>9</v>
      </c>
      <c r="D45" s="30">
        <v>46802</v>
      </c>
      <c r="E45" s="31">
        <v>58723.9</v>
      </c>
      <c r="F45" s="31">
        <v>61764.2</v>
      </c>
      <c r="G45" s="31">
        <v>59251.3</v>
      </c>
      <c r="H45" s="31">
        <v>59726.8</v>
      </c>
      <c r="I45" s="32">
        <f t="shared" si="6"/>
        <v>14962.199999999997</v>
      </c>
      <c r="J45" s="32">
        <f t="shared" si="7"/>
        <v>131.9691466176659</v>
      </c>
      <c r="K45" s="32">
        <f t="shared" si="8"/>
        <v>3040.2999999999956</v>
      </c>
      <c r="L45" s="32">
        <f t="shared" si="9"/>
        <v>105.17727875703078</v>
      </c>
    </row>
    <row r="46" spans="1:12" ht="15.75">
      <c r="A46" s="9" t="s">
        <v>36</v>
      </c>
      <c r="B46" s="12">
        <v>8</v>
      </c>
      <c r="C46" s="12">
        <v>0</v>
      </c>
      <c r="D46" s="28">
        <f>D47+D48</f>
        <v>202144.2</v>
      </c>
      <c r="E46" s="28">
        <f t="shared" ref="E46:H46" si="17">E47+E48</f>
        <v>198127.1</v>
      </c>
      <c r="F46" s="28">
        <f t="shared" si="17"/>
        <v>199555.4</v>
      </c>
      <c r="G46" s="28">
        <f t="shared" si="17"/>
        <v>175754.30000000002</v>
      </c>
      <c r="H46" s="28">
        <f t="shared" si="17"/>
        <v>175174.3</v>
      </c>
      <c r="I46" s="34">
        <f t="shared" si="6"/>
        <v>-2588.8000000000175</v>
      </c>
      <c r="J46" s="34">
        <f t="shared" si="7"/>
        <v>98.719330062400985</v>
      </c>
      <c r="K46" s="34">
        <f t="shared" si="8"/>
        <v>1428.2999999999884</v>
      </c>
      <c r="L46" s="34">
        <f t="shared" si="9"/>
        <v>100.7209008762557</v>
      </c>
    </row>
    <row r="47" spans="1:12" ht="15.75">
      <c r="A47" s="10" t="s">
        <v>37</v>
      </c>
      <c r="B47" s="13">
        <v>8</v>
      </c>
      <c r="C47" s="13">
        <v>1</v>
      </c>
      <c r="D47" s="30">
        <v>201778.6</v>
      </c>
      <c r="E47" s="31">
        <v>197758.6</v>
      </c>
      <c r="F47" s="31">
        <v>199138.1</v>
      </c>
      <c r="G47" s="31">
        <v>175288.2</v>
      </c>
      <c r="H47" s="31">
        <v>174659.5</v>
      </c>
      <c r="I47" s="32">
        <f t="shared" si="6"/>
        <v>-2640.5</v>
      </c>
      <c r="J47" s="32">
        <f t="shared" si="7"/>
        <v>98.691387491042164</v>
      </c>
      <c r="K47" s="32">
        <f t="shared" si="8"/>
        <v>1379.5</v>
      </c>
      <c r="L47" s="32">
        <f t="shared" si="9"/>
        <v>100.69756764054762</v>
      </c>
    </row>
    <row r="48" spans="1:12" ht="15.75">
      <c r="A48" s="10" t="s">
        <v>38</v>
      </c>
      <c r="B48" s="13">
        <v>8</v>
      </c>
      <c r="C48" s="13">
        <v>4</v>
      </c>
      <c r="D48" s="30">
        <v>365.6</v>
      </c>
      <c r="E48" s="31">
        <v>368.5</v>
      </c>
      <c r="F48" s="31">
        <v>417.3</v>
      </c>
      <c r="G48" s="31">
        <v>466.1</v>
      </c>
      <c r="H48" s="31">
        <v>514.79999999999995</v>
      </c>
      <c r="I48" s="32">
        <f t="shared" si="6"/>
        <v>51.699999999999989</v>
      </c>
      <c r="J48" s="32">
        <f t="shared" si="7"/>
        <v>114.14113785557987</v>
      </c>
      <c r="K48" s="32">
        <f t="shared" si="8"/>
        <v>48.800000000000011</v>
      </c>
      <c r="L48" s="32">
        <f t="shared" si="9"/>
        <v>113.24287652645862</v>
      </c>
    </row>
    <row r="49" spans="1:12" ht="15.75">
      <c r="A49" s="9" t="s">
        <v>39</v>
      </c>
      <c r="B49" s="12">
        <v>9</v>
      </c>
      <c r="C49" s="12">
        <v>0</v>
      </c>
      <c r="D49" s="28">
        <f>SUM(D50:D51)</f>
        <v>1834.7</v>
      </c>
      <c r="E49" s="28">
        <f>SUM(E50:E51)</f>
        <v>1048</v>
      </c>
      <c r="F49" s="28">
        <f t="shared" ref="F49:H49" si="18">F51</f>
        <v>828.5</v>
      </c>
      <c r="G49" s="28">
        <f t="shared" si="18"/>
        <v>828.5</v>
      </c>
      <c r="H49" s="28">
        <f t="shared" si="18"/>
        <v>828.5</v>
      </c>
      <c r="I49" s="34">
        <f t="shared" si="6"/>
        <v>-1006.2</v>
      </c>
      <c r="J49" s="34">
        <f t="shared" si="7"/>
        <v>45.157246416307842</v>
      </c>
      <c r="K49" s="34">
        <f t="shared" si="8"/>
        <v>-219.5</v>
      </c>
      <c r="L49" s="34">
        <f t="shared" si="9"/>
        <v>79.055343511450388</v>
      </c>
    </row>
    <row r="50" spans="1:12" ht="15.75">
      <c r="A50" s="25" t="s">
        <v>60</v>
      </c>
      <c r="B50" s="13">
        <v>9</v>
      </c>
      <c r="C50" s="13">
        <v>7</v>
      </c>
      <c r="D50" s="30">
        <v>346.2</v>
      </c>
      <c r="E50" s="30">
        <v>250</v>
      </c>
      <c r="F50" s="30"/>
      <c r="G50" s="30">
        <v>0</v>
      </c>
      <c r="H50" s="30">
        <v>0</v>
      </c>
      <c r="I50" s="32">
        <f t="shared" si="6"/>
        <v>-346.2</v>
      </c>
      <c r="J50" s="32">
        <f t="shared" si="7"/>
        <v>0</v>
      </c>
      <c r="K50" s="32">
        <f t="shared" si="8"/>
        <v>-250</v>
      </c>
      <c r="L50" s="32">
        <f t="shared" si="9"/>
        <v>0</v>
      </c>
    </row>
    <row r="51" spans="1:12" ht="15.75">
      <c r="A51" s="10" t="s">
        <v>40</v>
      </c>
      <c r="B51" s="13">
        <v>9</v>
      </c>
      <c r="C51" s="13">
        <v>9</v>
      </c>
      <c r="D51" s="30">
        <v>1488.5</v>
      </c>
      <c r="E51" s="31">
        <v>798</v>
      </c>
      <c r="F51" s="31">
        <v>828.5</v>
      </c>
      <c r="G51" s="31">
        <v>828.5</v>
      </c>
      <c r="H51" s="31">
        <v>828.5</v>
      </c>
      <c r="I51" s="32">
        <f t="shared" si="6"/>
        <v>-660</v>
      </c>
      <c r="J51" s="32">
        <f t="shared" si="7"/>
        <v>55.660060463553918</v>
      </c>
      <c r="K51" s="32">
        <f t="shared" si="8"/>
        <v>30.5</v>
      </c>
      <c r="L51" s="32">
        <f t="shared" si="9"/>
        <v>103.82205513784461</v>
      </c>
    </row>
    <row r="52" spans="1:12" ht="15.75">
      <c r="A52" s="9" t="s">
        <v>41</v>
      </c>
      <c r="B52" s="12">
        <v>10</v>
      </c>
      <c r="C52" s="12">
        <v>0</v>
      </c>
      <c r="D52" s="28">
        <f>SUM(D53:D56)</f>
        <v>178492.10000000003</v>
      </c>
      <c r="E52" s="28">
        <f t="shared" ref="E52:H52" si="19">SUM(E53:E56)</f>
        <v>80242.200000000012</v>
      </c>
      <c r="F52" s="28">
        <f t="shared" si="19"/>
        <v>69473.5</v>
      </c>
      <c r="G52" s="28">
        <f t="shared" si="19"/>
        <v>78513.899999999994</v>
      </c>
      <c r="H52" s="28">
        <f t="shared" si="19"/>
        <v>82991.200000000012</v>
      </c>
      <c r="I52" s="34">
        <f t="shared" si="6"/>
        <v>-109018.60000000003</v>
      </c>
      <c r="J52" s="34">
        <f t="shared" si="7"/>
        <v>38.922450909592072</v>
      </c>
      <c r="K52" s="34">
        <f t="shared" si="8"/>
        <v>-10768.700000000012</v>
      </c>
      <c r="L52" s="34">
        <f t="shared" si="9"/>
        <v>86.579754792366103</v>
      </c>
    </row>
    <row r="53" spans="1:12" ht="15.75">
      <c r="A53" s="10" t="s">
        <v>42</v>
      </c>
      <c r="B53" s="13">
        <v>10</v>
      </c>
      <c r="C53" s="13">
        <v>1</v>
      </c>
      <c r="D53" s="30">
        <v>4957.5</v>
      </c>
      <c r="E53" s="31">
        <v>11906.6</v>
      </c>
      <c r="F53" s="31">
        <v>12409.9</v>
      </c>
      <c r="G53" s="31">
        <v>13701</v>
      </c>
      <c r="H53" s="31">
        <v>15050.6</v>
      </c>
      <c r="I53" s="32">
        <f t="shared" si="6"/>
        <v>7452.4</v>
      </c>
      <c r="J53" s="32">
        <f t="shared" si="7"/>
        <v>250.32576903681289</v>
      </c>
      <c r="K53" s="32">
        <f t="shared" si="8"/>
        <v>503.29999999999927</v>
      </c>
      <c r="L53" s="32">
        <f t="shared" si="9"/>
        <v>104.22706734080258</v>
      </c>
    </row>
    <row r="54" spans="1:12" ht="15.75">
      <c r="A54" s="10" t="s">
        <v>43</v>
      </c>
      <c r="B54" s="13">
        <v>10</v>
      </c>
      <c r="C54" s="13">
        <v>3</v>
      </c>
      <c r="D54" s="30">
        <v>858.2</v>
      </c>
      <c r="E54" s="31">
        <v>11787.2</v>
      </c>
      <c r="F54" s="31">
        <v>2046.6</v>
      </c>
      <c r="G54" s="31">
        <v>0</v>
      </c>
      <c r="H54" s="31">
        <v>0</v>
      </c>
      <c r="I54" s="32">
        <f t="shared" si="6"/>
        <v>1188.3999999999999</v>
      </c>
      <c r="J54" s="32">
        <f t="shared" si="7"/>
        <v>238.4758797483104</v>
      </c>
      <c r="K54" s="32">
        <f t="shared" si="8"/>
        <v>-9740.6</v>
      </c>
      <c r="L54" s="32">
        <f t="shared" si="9"/>
        <v>17.362902131125288</v>
      </c>
    </row>
    <row r="55" spans="1:12" ht="15.75">
      <c r="A55" s="10" t="s">
        <v>44</v>
      </c>
      <c r="B55" s="13">
        <v>10</v>
      </c>
      <c r="C55" s="13">
        <v>4</v>
      </c>
      <c r="D55" s="30">
        <v>152482.20000000001</v>
      </c>
      <c r="E55" s="31">
        <v>55442.9</v>
      </c>
      <c r="F55" s="31">
        <v>55017</v>
      </c>
      <c r="G55" s="31">
        <v>64812.9</v>
      </c>
      <c r="H55" s="31">
        <v>67940.600000000006</v>
      </c>
      <c r="I55" s="32">
        <f t="shared" si="6"/>
        <v>-97465.200000000012</v>
      </c>
      <c r="J55" s="32">
        <f t="shared" si="7"/>
        <v>36.080932725262358</v>
      </c>
      <c r="K55" s="32">
        <f t="shared" si="8"/>
        <v>-425.90000000000146</v>
      </c>
      <c r="L55" s="32">
        <f t="shared" si="9"/>
        <v>99.23182228923811</v>
      </c>
    </row>
    <row r="56" spans="1:12" ht="15.75">
      <c r="A56" s="10" t="s">
        <v>45</v>
      </c>
      <c r="B56" s="13">
        <v>10</v>
      </c>
      <c r="C56" s="13">
        <v>6</v>
      </c>
      <c r="D56" s="30">
        <v>20194.2</v>
      </c>
      <c r="E56" s="31">
        <v>1105.5</v>
      </c>
      <c r="F56" s="31">
        <v>0</v>
      </c>
      <c r="G56" s="31">
        <v>0</v>
      </c>
      <c r="H56" s="31">
        <v>0</v>
      </c>
      <c r="I56" s="32">
        <f t="shared" si="6"/>
        <v>-20194.2</v>
      </c>
      <c r="J56" s="32">
        <f t="shared" si="7"/>
        <v>0</v>
      </c>
      <c r="K56" s="32">
        <f t="shared" si="8"/>
        <v>-1105.5</v>
      </c>
      <c r="L56" s="32">
        <f t="shared" si="9"/>
        <v>0</v>
      </c>
    </row>
    <row r="57" spans="1:12" ht="15.75">
      <c r="A57" s="9" t="s">
        <v>46</v>
      </c>
      <c r="B57" s="12">
        <v>11</v>
      </c>
      <c r="C57" s="12">
        <v>0</v>
      </c>
      <c r="D57" s="28">
        <f>D58+D59</f>
        <v>179200.1</v>
      </c>
      <c r="E57" s="28">
        <f>SUM(E58:E60)</f>
        <v>202393.9</v>
      </c>
      <c r="F57" s="28">
        <f>SUM(F58:F60)</f>
        <v>231222.59999999998</v>
      </c>
      <c r="G57" s="28">
        <f t="shared" ref="G57:H57" si="20">SUM(G58:G60)</f>
        <v>201657.7</v>
      </c>
      <c r="H57" s="28">
        <f t="shared" si="20"/>
        <v>202271.2</v>
      </c>
      <c r="I57" s="34">
        <f t="shared" si="6"/>
        <v>52022.499999999971</v>
      </c>
      <c r="J57" s="34">
        <f t="shared" si="7"/>
        <v>129.03039674643037</v>
      </c>
      <c r="K57" s="34">
        <f t="shared" si="8"/>
        <v>28828.699999999983</v>
      </c>
      <c r="L57" s="34">
        <f t="shared" si="9"/>
        <v>114.24385813999334</v>
      </c>
    </row>
    <row r="58" spans="1:12" ht="15.75">
      <c r="A58" s="10" t="s">
        <v>53</v>
      </c>
      <c r="B58" s="13">
        <v>11</v>
      </c>
      <c r="C58" s="13">
        <v>1</v>
      </c>
      <c r="D58" s="30">
        <v>174920.9</v>
      </c>
      <c r="E58" s="31">
        <v>104505</v>
      </c>
      <c r="F58" s="31">
        <v>0</v>
      </c>
      <c r="G58" s="31">
        <v>0</v>
      </c>
      <c r="H58" s="31">
        <v>0</v>
      </c>
      <c r="I58" s="32">
        <f t="shared" si="6"/>
        <v>-174920.9</v>
      </c>
      <c r="J58" s="32">
        <f t="shared" si="7"/>
        <v>0</v>
      </c>
      <c r="K58" s="32">
        <f t="shared" si="8"/>
        <v>-104505</v>
      </c>
      <c r="L58" s="32">
        <f t="shared" si="9"/>
        <v>0</v>
      </c>
    </row>
    <row r="59" spans="1:12" ht="15.75">
      <c r="A59" s="10" t="s">
        <v>47</v>
      </c>
      <c r="B59" s="13">
        <v>11</v>
      </c>
      <c r="C59" s="13">
        <v>2</v>
      </c>
      <c r="D59" s="30">
        <v>4279.2</v>
      </c>
      <c r="E59" s="31">
        <v>6622.2</v>
      </c>
      <c r="F59" s="31">
        <v>1931.8</v>
      </c>
      <c r="G59" s="31">
        <v>2697.1</v>
      </c>
      <c r="H59" s="31">
        <v>2697.1</v>
      </c>
      <c r="I59" s="32">
        <f t="shared" si="6"/>
        <v>-2347.3999999999996</v>
      </c>
      <c r="J59" s="32">
        <f t="shared" si="7"/>
        <v>45.143952140587032</v>
      </c>
      <c r="K59" s="32">
        <f t="shared" si="8"/>
        <v>-4690.3999999999996</v>
      </c>
      <c r="L59" s="32">
        <f t="shared" si="9"/>
        <v>29.171574401256379</v>
      </c>
    </row>
    <row r="60" spans="1:12" ht="15.75">
      <c r="A60" s="10" t="s">
        <v>72</v>
      </c>
      <c r="B60" s="13">
        <v>11</v>
      </c>
      <c r="C60" s="13">
        <v>3</v>
      </c>
      <c r="D60" s="30"/>
      <c r="E60" s="31">
        <v>91266.7</v>
      </c>
      <c r="F60" s="31">
        <v>229290.8</v>
      </c>
      <c r="G60" s="31">
        <v>198960.6</v>
      </c>
      <c r="H60" s="31">
        <v>199574.1</v>
      </c>
      <c r="I60" s="32">
        <f t="shared" si="6"/>
        <v>229290.8</v>
      </c>
      <c r="J60" s="32">
        <v>0</v>
      </c>
      <c r="K60" s="32">
        <f t="shared" si="8"/>
        <v>138024.09999999998</v>
      </c>
      <c r="L60" s="32">
        <f t="shared" si="9"/>
        <v>251.23161021489767</v>
      </c>
    </row>
    <row r="61" spans="1:12" ht="15.75">
      <c r="A61" s="9" t="s">
        <v>48</v>
      </c>
      <c r="B61" s="12">
        <v>12</v>
      </c>
      <c r="C61" s="12">
        <v>0</v>
      </c>
      <c r="D61" s="28">
        <f>D62</f>
        <v>11729</v>
      </c>
      <c r="E61" s="28">
        <f t="shared" ref="E61:H61" si="21">E62</f>
        <v>14022.3</v>
      </c>
      <c r="F61" s="28">
        <f t="shared" si="21"/>
        <v>14808.1</v>
      </c>
      <c r="G61" s="28">
        <f t="shared" si="21"/>
        <v>13599</v>
      </c>
      <c r="H61" s="28">
        <f t="shared" si="21"/>
        <v>13599</v>
      </c>
      <c r="I61" s="34">
        <f t="shared" si="6"/>
        <v>3079.1000000000004</v>
      </c>
      <c r="J61" s="34">
        <f t="shared" si="7"/>
        <v>126.25202489555802</v>
      </c>
      <c r="K61" s="34">
        <f t="shared" si="8"/>
        <v>785.80000000000109</v>
      </c>
      <c r="L61" s="34">
        <f t="shared" si="9"/>
        <v>105.60393088152445</v>
      </c>
    </row>
    <row r="62" spans="1:12" ht="15.75">
      <c r="A62" s="10" t="s">
        <v>49</v>
      </c>
      <c r="B62" s="13">
        <v>12</v>
      </c>
      <c r="C62" s="13">
        <v>2</v>
      </c>
      <c r="D62" s="30">
        <v>11729</v>
      </c>
      <c r="E62" s="31">
        <v>14022.3</v>
      </c>
      <c r="F62" s="31">
        <v>14808.1</v>
      </c>
      <c r="G62" s="31">
        <v>13599</v>
      </c>
      <c r="H62" s="31">
        <v>13599</v>
      </c>
      <c r="I62" s="32">
        <f t="shared" si="6"/>
        <v>3079.1000000000004</v>
      </c>
      <c r="J62" s="32">
        <f t="shared" si="7"/>
        <v>126.25202489555802</v>
      </c>
      <c r="K62" s="32">
        <f t="shared" si="8"/>
        <v>785.80000000000109</v>
      </c>
      <c r="L62" s="32">
        <f t="shared" si="9"/>
        <v>105.60393088152445</v>
      </c>
    </row>
    <row r="63" spans="1:12" ht="31.5">
      <c r="A63" s="9" t="s">
        <v>50</v>
      </c>
      <c r="B63" s="12">
        <v>13</v>
      </c>
      <c r="C63" s="12">
        <v>0</v>
      </c>
      <c r="D63" s="28">
        <v>0</v>
      </c>
      <c r="E63" s="28">
        <f>E64</f>
        <v>1601.8</v>
      </c>
      <c r="F63" s="28">
        <f t="shared" ref="F63:H63" si="22">F64</f>
        <v>1448.9</v>
      </c>
      <c r="G63" s="28">
        <f t="shared" si="22"/>
        <v>1467.7</v>
      </c>
      <c r="H63" s="28">
        <f t="shared" si="22"/>
        <v>1491.8</v>
      </c>
      <c r="I63" s="34">
        <f t="shared" si="6"/>
        <v>1448.9</v>
      </c>
      <c r="J63" s="34">
        <v>0</v>
      </c>
      <c r="K63" s="34">
        <f t="shared" si="8"/>
        <v>-152.89999999999986</v>
      </c>
      <c r="L63" s="34">
        <f t="shared" si="9"/>
        <v>90.454488700212266</v>
      </c>
    </row>
    <row r="64" spans="1:12" ht="31.5">
      <c r="A64" s="10" t="s">
        <v>51</v>
      </c>
      <c r="B64" s="13">
        <v>13</v>
      </c>
      <c r="C64" s="13">
        <v>1</v>
      </c>
      <c r="D64" s="30">
        <v>0</v>
      </c>
      <c r="E64" s="31">
        <v>1601.8</v>
      </c>
      <c r="F64" s="31">
        <v>1448.9</v>
      </c>
      <c r="G64" s="31">
        <v>1467.7</v>
      </c>
      <c r="H64" s="31">
        <v>1491.8</v>
      </c>
      <c r="I64" s="32">
        <f t="shared" si="6"/>
        <v>1448.9</v>
      </c>
      <c r="J64" s="32">
        <v>0</v>
      </c>
      <c r="K64" s="32">
        <f t="shared" si="8"/>
        <v>-152.89999999999986</v>
      </c>
      <c r="L64" s="32">
        <f t="shared" si="9"/>
        <v>90.454488700212266</v>
      </c>
    </row>
  </sheetData>
  <mergeCells count="9">
    <mergeCell ref="A1:L1"/>
    <mergeCell ref="I4:J4"/>
    <mergeCell ref="K4:L4"/>
    <mergeCell ref="A4:A5"/>
    <mergeCell ref="B4:B5"/>
    <mergeCell ref="C4:C5"/>
    <mergeCell ref="E4:E5"/>
    <mergeCell ref="F4:H4"/>
    <mergeCell ref="D4:D5"/>
  </mergeCells>
  <pageMargins left="0.43307086614173229" right="0.43307086614173229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сведение за 2022-2026 гг.</vt:lpstr>
      <vt:lpstr>'сведение за 2022-2026 гг.'!Заголовки_для_печати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ZorinaLV</cp:lastModifiedBy>
  <cp:lastPrinted>2023-11-10T11:59:48Z</cp:lastPrinted>
  <dcterms:created xsi:type="dcterms:W3CDTF">2014-10-03T02:53:10Z</dcterms:created>
  <dcterms:modified xsi:type="dcterms:W3CDTF">2023-11-10T12:03:50Z</dcterms:modified>
</cp:coreProperties>
</file>