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-доходы" sheetId="1" r:id="rId1"/>
  </sheets>
  <definedNames>
    <definedName name="_xlnm.Print_Titles" localSheetId="0">'Приложение 1 -доходы'!$7:$8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<sst xmlns="http://schemas.openxmlformats.org/spreadsheetml/2006/main" count="444" uniqueCount="419">
  <si>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</si>
  <si>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</si>
  <si>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</si>
  <si>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</si>
  <si>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</si>
  <si>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</si>
  <si>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</si>
  <si>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</si>
  <si>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</si>
  <si>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</si>
  <si>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</si>
  <si>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</si>
  <si>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</si>
  <si>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</si>
  <si>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</si>
  <si>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</si>
  <si>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</si>
  <si>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</si>
  <si>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</si>
  <si>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</si>
  <si>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</si>
  <si>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</si>
  <si>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</si>
  <si>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</si>
  <si>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</si>
  <si>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</si>
  <si>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</si>
  <si>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</si>
  <si>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</si>
  <si>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</si>
  <si>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</si>
  <si>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</si>
  <si>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</si>
  <si>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</si>
  <si>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</si>
  <si>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</si>
  <si>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</si>
  <si>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</si>
  <si>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</si>
  <si>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</si>
  <si>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</si>
  <si>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</si>
  <si>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</si>
  <si>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</si>
  <si>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</si>
  <si>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</si>
  <si>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</si>
  <si>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</si>
  <si>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</si>
  <si>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</si>
  <si>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</si>
  <si>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</si>
  <si>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</si>
  <si>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</si>
  <si>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</si>
  <si>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</si>
  <si>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</si>
  <si>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</si>
  <si>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</si>
  <si>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</si>
  <si>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</si>
  <si>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</si>
  <si>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</si>
  <si>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</si>
  <si>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</si>
  <si>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</si>
  <si>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</si>
  <si>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</si>
  <si>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</si>
  <si>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</si>
  <si>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</si>
  <si>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</si>
  <si>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</si>
  <si>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</si>
  <si>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</si>
  <si>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</si>
  <si>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</si>
  <si>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</si>
  <si>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</si>
  <si>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</si>
  <si>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</si>
  <si>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</si>
  <si>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</si>
  <si>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</si>
  <si>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</si>
  <si>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</si>
  <si>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</si>
  <si>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</si>
  <si>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</si>
  <si>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</si>
  <si>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</si>
  <si>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</si>
  <si>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</si>
  <si>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</si>
  <si>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</si>
  <si>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</si>
  <si>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</si>
  <si>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</si>
  <si>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</si>
  <si>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</si>
  <si>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</si>
  <si>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</si>
  <si>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</si>
  <si>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</si>
  <si>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</si>
  <si>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</si>
  <si>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</si>
  <si>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</si>
  <si>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</si>
  <si>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</si>
  <si>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</si>
  <si>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</si>
  <si>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</si>
  <si>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</si>
  <si>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</si>
  <si>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</si>
  <si>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</si>
  <si>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</si>
  <si>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</si>
  <si>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</si>
  <si>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</si>
  <si>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</si>
  <si>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</si>
  <si>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</si>
  <si>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</si>
  <si>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</si>
  <si>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</si>
  <si>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</si>
  <si>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</si>
  <si>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</si>
  <si>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</si>
  <si>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</si>
  <si>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</si>
  <si>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</si>
  <si>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</si>
  <si>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</si>
  <si>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</si>
  <si>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</si>
  <si>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</si>
  <si>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</si>
  <si>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</si>
  <si>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</si>
  <si>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</si>
  <si>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</si>
  <si>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</si>
  <si>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</si>
  <si>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</si>
  <si>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</si>
  <si>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</si>
  <si>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</si>
  <si>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</si>
  <si>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</si>
  <si>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</si>
  <si>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</si>
  <si>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</si>
  <si>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</si>
  <si>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</si>
  <si>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</si>
  <si>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</si>
  <si>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</si>
  <si>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</si>
  <si>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</si>
  <si>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</si>
  <si>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</si>
  <si>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</si>
  <si>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</si>
  <si>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</si>
  <si>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</si>
  <si>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</si>
  <si>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</si>
  <si>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</si>
  <si>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</si>
  <si>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</si>
  <si>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</si>
  <si>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</si>
  <si>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</si>
  <si>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</si>
  <si>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</si>
  <si>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</si>
  <si>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</si>
  <si>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</si>
  <si>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</si>
  <si>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</si>
  <si>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</si>
  <si>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</si>
  <si>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</si>
  <si>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</si>
  <si>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</si>
  <si>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</si>
  <si>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</si>
  <si>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</si>
  <si>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</si>
  <si>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</si>
  <si>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</si>
  <si>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</si>
  <si>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</si>
  <si>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</si>
  <si>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</si>
  <si>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</si>
  <si>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</si>
  <si>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</si>
  <si>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</si>
  <si>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</si>
  <si>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</si>
  <si>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</si>
  <si>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</si>
  <si>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</si>
  <si>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</si>
  <si>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</si>
  <si>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</si>
  <si>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</si>
  <si>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</si>
  <si>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</si>
  <si>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</si>
  <si>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</si>
  <si>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</si>
  <si>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</si>
  <si>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</si>
  <si>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</si>
  <si>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</si>
  <si>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</si>
  <si>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</si>
  <si>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</si>
  <si>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</si>
  <si>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</si>
  <si>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</si>
  <si>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</si>
  <si>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</si>
  <si>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</si>
  <si>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</si>
  <si>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</si>
  <si>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</si>
  <si>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</si>
  <si>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</si>
  <si>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</si>
  <si>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</si>
  <si>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</si>
  <si>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</si>
  <si>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</si>
  <si>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</si>
  <si>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</si>
  <si>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</si>
  <si>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</si>
  <si>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</si>
  <si>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</si>
  <si>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</si>
  <si>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</si>
  <si>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</si>
  <si>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</si>
  <si>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</si>
  <si>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</si>
  <si>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</si>
  <si>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</si>
  <si>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</si>
  <si>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</si>
  <si>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</si>
  <si>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</si>
  <si>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</si>
  <si>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</si>
  <si>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</si>
  <si>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</si>
  <si>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</si>
  <si>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</si>
  <si>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</si>
  <si>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</si>
  <si>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</si>
  <si>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</si>
  <si>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</si>
  <si>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</si>
  <si>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</si>
  <si>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</si>
  <si>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</si>
  <si>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</si>
  <si>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</si>
  <si>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</si>
  <si>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</si>
  <si>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</si>
  <si>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</si>
  <si>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</si>
  <si>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</si>
  <si>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</si>
  <si>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</si>
  <si>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</si>
  <si>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</si>
  <si>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</si>
  <si>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</si>
  <si>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</si>
  <si>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</si>
  <si>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</si>
  <si>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</si>
  <si>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</si>
  <si>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</si>
  <si>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</si>
  <si>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</si>
  <si>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</si>
  <si>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</si>
  <si>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</si>
  <si>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</si>
  <si>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</si>
  <si>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</si>
  <si>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</si>
  <si>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</si>
  <si>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</si>
  <si>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</si>
  <si>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</si>
  <si>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</si>
  <si>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</si>
  <si>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</si>
  <si>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</si>
  <si>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</si>
  <si>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</si>
  <si>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</si>
  <si>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</si>
  <si>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</si>
  <si>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</si>
  <si>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</si>
  <si>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</si>
  <si>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</si>
  <si>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</si>
  <si>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</si>
  <si>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</si>
  <si>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</si>
  <si>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</si>
  <si>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</si>
  <si>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</si>
  <si>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</si>
  <si>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</si>
  <si>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</si>
  <si>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</si>
  <si>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</si>
  <si>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</si>
  <si>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</si>
  <si>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</si>
  <si>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</si>
  <si>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</si>
  <si>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</si>
  <si>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</si>
  <si>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</si>
  <si>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</si>
  <si>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</si>
  <si>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</si>
  <si>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</si>
  <si>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</si>
  <si>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</si>
  <si>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 xml:space="preserve">% исполнения </t>
  </si>
  <si>
    <t>План на 2023 год</t>
  </si>
  <si>
    <t xml:space="preserve">000 1 01 02130 01 0000 110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</si>
  <si>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</si>
  <si>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</si>
  <si>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</si>
  <si>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</si>
  <si>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</si>
  <si>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</si>
  <si>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</si>
  <si>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</si>
  <si>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 xml:space="preserve">000  1 08 07173 01 0000 110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</si>
  <si>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</si>
  <si>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</si>
  <si>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000 1 16 10031 04 0000 140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</si>
  <si>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</si>
  <si>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</si>
  <si>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</si>
  <si>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</si>
  <si>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</si>
  <si>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</si>
  <si>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</si>
  <si>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</si>
  <si>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</si>
  <si>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</si>
  <si>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</si>
  <si>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</si>
  <si>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</si>
  <si>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</si>
  <si>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</si>
  <si>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</si>
  <si>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в 1,4 раза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</si>
  <si>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</si>
  <si>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</si>
  <si>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</si>
  <si>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</si>
  <si>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</si>
  <si>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</si>
  <si>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000 2 02 20041 04 0000 150
</t>
  </si>
  <si>
    <t xml:space="preserve">000 2 02 20041 00 0000 150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</si>
  <si>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</si>
  <si>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</si>
  <si>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</si>
  <si>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</si>
  <si>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</si>
  <si>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 xml:space="preserve">000 1 01 02140 01 0000 110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</si>
  <si>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</si>
  <si>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</si>
  <si>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000 1 16 01100 01 0000 140
</t>
  </si>
  <si>
    <t xml:space="preserve">000 1 16 01103 01 0000 140
</t>
  </si>
  <si>
    <t>в 2,6 раза</t>
  </si>
  <si>
    <t>в 1,3 раза</t>
  </si>
  <si>
    <t>Исполнение по доходам бюджета городского округа Урай Ханты-Мансийского автономного округа-Югры                                          за 9 месяцев 2023 года</t>
  </si>
  <si>
    <t>Исполнено на 01.10.2023</t>
  </si>
  <si>
    <t>в 30,2 раза</t>
  </si>
  <si>
    <t>в 8 раз</t>
  </si>
  <si>
    <t xml:space="preserve">000 1 11 05312 04 0000 120
</t>
  </si>
  <si>
    <t xml:space="preserve">000 1 11 05310 00 0000 120
</t>
  </si>
  <si>
    <t>в 3,6 раза</t>
  </si>
  <si>
    <t>в 2 раза</t>
  </si>
  <si>
    <t>в 3,5 раза</t>
  </si>
  <si>
    <t>в 9,2 раза</t>
  </si>
  <si>
    <t>в 1,6 раза</t>
  </si>
  <si>
    <t>в 1,8 раза</t>
  </si>
  <si>
    <t>000 2 02 19999 04 0000 150</t>
  </si>
  <si>
    <t>000 2 02 19999 00 0000 150</t>
  </si>
  <si>
    <t>в 2,5 раза</t>
  </si>
  <si>
    <t>в 1,2 раза</t>
  </si>
  <si>
    <t>Прочие дотации</t>
  </si>
  <si>
    <t xml:space="preserve"> - прочие дотации бюджетам городских округов</t>
  </si>
  <si>
    <t>к постановлению администрации города Урай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</si>
  <si>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</si>
  <si>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 СУБВЕНЦИЙ  И ИНЫХ МЕЖБЮДЖЕТНЫХ  ТРАНСФЕРТОВ,  ИМЕЮЩИХ ЦЕЛЕВОЕ НАЗНАЧЕНИЕ, ПРОШЛЫХ ЛЕТ</t>
  </si>
  <si>
    <t xml:space="preserve"> - субсидии бюджетам городских округов на поддержку отрасли культуры</t>
  </si>
  <si>
    <t xml:space="preserve">от 27.10.2023 года № 2273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</si>
</sst>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Alignment="1">
      <alignment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173" fontId="10" fillId="34" borderId="0" xfId="0" applyNumberFormat="1" applyFont="1" applyFill="1" applyAlignment="1">
      <alignment horizontal="right" vertical="top"/>
    </xf>
    <xf numFmtId="173" fontId="2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workbookViewId="0" topLeftCell="A1">
      <selection activeCell="N7" sqref="N7"/>
    </sheetView>
  </sheetViews>
  <sheetFormatPr defaultColWidth="9.140625" defaultRowHeight="12.75"/>
  <cols>
    <col min="1" max="1" width="63.00390625" style="24" customWidth="1"/>
    <col min="2" max="2" width="26.00390625" style="38" customWidth="1"/>
    <col min="3" max="3" width="13.140625" style="76" customWidth="1"/>
    <col min="4" max="4" width="13.00390625" style="4" customWidth="1"/>
    <col min="5" max="5" width="11.57421875" style="68" customWidth="1"/>
    <col min="6" max="16384" width="9.140625" style="4" customWidth="1"/>
  </cols>
  <sheetData>
    <row r="1" spans="1:5" ht="15">
      <c r="A1" s="23"/>
      <c r="B1" s="79" t="s">
        <v>256</v>
      </c>
      <c r="C1" s="79"/>
      <c r="D1" s="79"/>
      <c r="E1" s="79"/>
    </row>
    <row r="2" spans="2:5" ht="15">
      <c r="B2" s="79" t="s">
        <v>414</v>
      </c>
      <c r="C2" s="79"/>
      <c r="D2" s="79"/>
      <c r="E2" s="79"/>
    </row>
    <row r="3" spans="2:5" ht="15">
      <c r="B3" s="80" t="s">
        <v>418</v>
      </c>
      <c r="C3" s="80"/>
      <c r="D3" s="80"/>
      <c r="E3" s="80"/>
    </row>
    <row r="4" spans="2:3" ht="10.5" customHeight="1">
      <c r="B4" s="25"/>
      <c r="C4" s="75"/>
    </row>
    <row r="5" spans="1:5" s="5" customFormat="1" ht="33.75" customHeight="1">
      <c r="A5" s="81" t="s">
        <v>396</v>
      </c>
      <c r="B5" s="81"/>
      <c r="C5" s="81"/>
      <c r="D5" s="81"/>
      <c r="E5" s="81"/>
    </row>
    <row r="6" spans="1:5" ht="20.25" customHeight="1">
      <c r="A6" s="26"/>
      <c r="B6" s="27"/>
      <c r="C6" s="59"/>
      <c r="E6" s="59" t="s">
        <v>181</v>
      </c>
    </row>
    <row r="7" spans="1:5" ht="26.25" customHeight="1">
      <c r="A7" s="22" t="s">
        <v>332</v>
      </c>
      <c r="B7" s="22" t="s">
        <v>0</v>
      </c>
      <c r="C7" s="28" t="s">
        <v>345</v>
      </c>
      <c r="D7" s="28" t="s">
        <v>397</v>
      </c>
      <c r="E7" s="28" t="s">
        <v>344</v>
      </c>
    </row>
    <row r="8" spans="1:5" s="3" customFormat="1" ht="12" customHeight="1">
      <c r="A8" s="19">
        <v>1</v>
      </c>
      <c r="B8" s="19">
        <v>2</v>
      </c>
      <c r="C8" s="74">
        <v>3</v>
      </c>
      <c r="D8" s="61">
        <v>4</v>
      </c>
      <c r="E8" s="72">
        <v>5</v>
      </c>
    </row>
    <row r="9" spans="1:5" ht="17.25" customHeight="1">
      <c r="A9" s="10" t="s">
        <v>1</v>
      </c>
      <c r="B9" s="11" t="s">
        <v>2</v>
      </c>
      <c r="C9" s="42">
        <f>C10+C29+C39+C50+C57+C75+C82+C91+C100+C19+C151</f>
        <v>1097583.4</v>
      </c>
      <c r="D9" s="42">
        <f>D10+D29+D39+D50+D57+D75+D82+D91+D100+D19+D151</f>
        <v>841449.9999999998</v>
      </c>
      <c r="E9" s="69">
        <f>D9/C9*100</f>
        <v>76.66387811623242</v>
      </c>
    </row>
    <row r="10" spans="1:5" ht="12.75">
      <c r="A10" s="15" t="s">
        <v>3</v>
      </c>
      <c r="B10" s="11" t="s">
        <v>4</v>
      </c>
      <c r="C10" s="42">
        <f>C11</f>
        <v>707614.7</v>
      </c>
      <c r="D10" s="42">
        <f>D11</f>
        <v>555894.2999999999</v>
      </c>
      <c r="E10" s="69">
        <f aca="true" t="shared" si="0" ref="E10:E76">D10/C10*100</f>
        <v>78.55889652942484</v>
      </c>
    </row>
    <row r="11" spans="1:5" ht="19.5" customHeight="1">
      <c r="A11" s="15" t="s">
        <v>5</v>
      </c>
      <c r="B11" s="11" t="s">
        <v>6</v>
      </c>
      <c r="C11" s="42">
        <f>SUM(C12:C18)</f>
        <v>707614.7</v>
      </c>
      <c r="D11" s="42">
        <f>SUM(D12:D18)</f>
        <v>555894.2999999999</v>
      </c>
      <c r="E11" s="69">
        <f t="shared" si="0"/>
        <v>78.55889652942484</v>
      </c>
    </row>
    <row r="12" spans="1:5" ht="51">
      <c r="A12" s="16" t="s">
        <v>121</v>
      </c>
      <c r="B12" s="17" t="s">
        <v>7</v>
      </c>
      <c r="C12" s="43">
        <v>674111</v>
      </c>
      <c r="D12" s="43">
        <v>518095.3</v>
      </c>
      <c r="E12" s="70">
        <f t="shared" si="0"/>
        <v>76.85608156520217</v>
      </c>
    </row>
    <row r="13" spans="1:5" ht="76.5">
      <c r="A13" s="16" t="s">
        <v>148</v>
      </c>
      <c r="B13" s="17" t="s">
        <v>8</v>
      </c>
      <c r="C13" s="43">
        <v>3516.7</v>
      </c>
      <c r="D13" s="43">
        <v>2386.7</v>
      </c>
      <c r="E13" s="70">
        <f t="shared" si="0"/>
        <v>67.86760315068103</v>
      </c>
    </row>
    <row r="14" spans="1:5" ht="36.75" customHeight="1">
      <c r="A14" s="16" t="s">
        <v>75</v>
      </c>
      <c r="B14" s="29" t="s">
        <v>64</v>
      </c>
      <c r="C14" s="43">
        <v>5571.3</v>
      </c>
      <c r="D14" s="43">
        <v>5715.7</v>
      </c>
      <c r="E14" s="70">
        <f t="shared" si="0"/>
        <v>102.59185468382603</v>
      </c>
    </row>
    <row r="15" spans="1:5" ht="63.75">
      <c r="A15" s="16" t="s">
        <v>122</v>
      </c>
      <c r="B15" s="17" t="s">
        <v>65</v>
      </c>
      <c r="C15" s="43">
        <v>8765.7</v>
      </c>
      <c r="D15" s="43">
        <v>7626.4</v>
      </c>
      <c r="E15" s="70">
        <f t="shared" si="0"/>
        <v>87.0027493525902</v>
      </c>
    </row>
    <row r="16" spans="1:5" ht="63.75">
      <c r="A16" s="21" t="s">
        <v>267</v>
      </c>
      <c r="B16" s="39" t="s">
        <v>263</v>
      </c>
      <c r="C16" s="43">
        <v>15650</v>
      </c>
      <c r="D16" s="43">
        <v>12249.7</v>
      </c>
      <c r="E16" s="70">
        <f t="shared" si="0"/>
        <v>78.27284345047923</v>
      </c>
    </row>
    <row r="17" spans="1:5" ht="38.25" customHeight="1">
      <c r="A17" s="21" t="s">
        <v>347</v>
      </c>
      <c r="B17" s="39" t="s">
        <v>346</v>
      </c>
      <c r="C17" s="43">
        <v>0</v>
      </c>
      <c r="D17" s="43">
        <v>5953.3</v>
      </c>
      <c r="E17" s="70">
        <v>0</v>
      </c>
    </row>
    <row r="18" spans="1:5" ht="38.25" customHeight="1">
      <c r="A18" s="21" t="s">
        <v>388</v>
      </c>
      <c r="B18" s="39" t="s">
        <v>389</v>
      </c>
      <c r="C18" s="43">
        <v>0</v>
      </c>
      <c r="D18" s="43">
        <v>3867.2</v>
      </c>
      <c r="E18" s="70">
        <v>0</v>
      </c>
    </row>
    <row r="19" spans="1:5" ht="25.5">
      <c r="A19" s="15" t="s">
        <v>91</v>
      </c>
      <c r="B19" s="11" t="s">
        <v>92</v>
      </c>
      <c r="C19" s="42">
        <f>C20</f>
        <v>17157.9</v>
      </c>
      <c r="D19" s="42">
        <f>D20</f>
        <v>12505.699999999999</v>
      </c>
      <c r="E19" s="69">
        <f t="shared" si="0"/>
        <v>72.8859592374358</v>
      </c>
    </row>
    <row r="20" spans="1:5" ht="25.5">
      <c r="A20" s="21" t="s">
        <v>93</v>
      </c>
      <c r="B20" s="17" t="s">
        <v>94</v>
      </c>
      <c r="C20" s="44">
        <f>C21+C23+C25+C27</f>
        <v>17157.9</v>
      </c>
      <c r="D20" s="44">
        <f>D21+D23+D25+D27</f>
        <v>12505.699999999999</v>
      </c>
      <c r="E20" s="70">
        <f t="shared" si="0"/>
        <v>72.8859592374358</v>
      </c>
    </row>
    <row r="21" spans="1:5" ht="51">
      <c r="A21" s="21" t="s">
        <v>115</v>
      </c>
      <c r="B21" s="17" t="s">
        <v>95</v>
      </c>
      <c r="C21" s="44">
        <f>C22</f>
        <v>7907.4</v>
      </c>
      <c r="D21" s="44">
        <f>D22</f>
        <v>6405.9</v>
      </c>
      <c r="E21" s="70">
        <f t="shared" si="0"/>
        <v>81.01145762197434</v>
      </c>
    </row>
    <row r="22" spans="1:5" s="7" customFormat="1" ht="76.5">
      <c r="A22" s="14" t="s">
        <v>264</v>
      </c>
      <c r="B22" s="13" t="s">
        <v>189</v>
      </c>
      <c r="C22" s="45">
        <v>7907.4</v>
      </c>
      <c r="D22" s="45">
        <v>6405.9</v>
      </c>
      <c r="E22" s="71">
        <f t="shared" si="0"/>
        <v>81.01145762197434</v>
      </c>
    </row>
    <row r="23" spans="1:5" ht="63.75">
      <c r="A23" s="21" t="s">
        <v>116</v>
      </c>
      <c r="B23" s="17" t="s">
        <v>96</v>
      </c>
      <c r="C23" s="44">
        <f>C24</f>
        <v>50</v>
      </c>
      <c r="D23" s="44">
        <f>D24</f>
        <v>34.5</v>
      </c>
      <c r="E23" s="70">
        <f t="shared" si="0"/>
        <v>69</v>
      </c>
    </row>
    <row r="24" spans="1:5" s="7" customFormat="1" ht="89.25">
      <c r="A24" s="14" t="s">
        <v>265</v>
      </c>
      <c r="B24" s="13" t="s">
        <v>190</v>
      </c>
      <c r="C24" s="45">
        <v>50</v>
      </c>
      <c r="D24" s="45">
        <v>34.5</v>
      </c>
      <c r="E24" s="71">
        <f t="shared" si="0"/>
        <v>69</v>
      </c>
    </row>
    <row r="25" spans="1:5" ht="51">
      <c r="A25" s="21" t="s">
        <v>117</v>
      </c>
      <c r="B25" s="17" t="s">
        <v>97</v>
      </c>
      <c r="C25" s="44">
        <f>C26</f>
        <v>9200.5</v>
      </c>
      <c r="D25" s="44">
        <f>D26</f>
        <v>6816.9</v>
      </c>
      <c r="E25" s="70">
        <f t="shared" si="0"/>
        <v>74.09271235258953</v>
      </c>
    </row>
    <row r="26" spans="1:5" s="7" customFormat="1" ht="76.5">
      <c r="A26" s="14" t="s">
        <v>266</v>
      </c>
      <c r="B26" s="13" t="s">
        <v>191</v>
      </c>
      <c r="C26" s="45">
        <v>9200.5</v>
      </c>
      <c r="D26" s="45">
        <v>6816.9</v>
      </c>
      <c r="E26" s="71">
        <f t="shared" si="0"/>
        <v>74.09271235258953</v>
      </c>
    </row>
    <row r="27" spans="1:5" s="7" customFormat="1" ht="63.75">
      <c r="A27" s="16" t="s">
        <v>348</v>
      </c>
      <c r="B27" s="17" t="s">
        <v>349</v>
      </c>
      <c r="C27" s="44">
        <f>C28</f>
        <v>0</v>
      </c>
      <c r="D27" s="44">
        <f>D28</f>
        <v>-751.6</v>
      </c>
      <c r="E27" s="70">
        <v>0</v>
      </c>
    </row>
    <row r="28" spans="1:5" s="7" customFormat="1" ht="78.75" customHeight="1">
      <c r="A28" s="14" t="s">
        <v>350</v>
      </c>
      <c r="B28" s="13" t="s">
        <v>351</v>
      </c>
      <c r="C28" s="45">
        <v>0</v>
      </c>
      <c r="D28" s="45">
        <v>-751.6</v>
      </c>
      <c r="E28" s="71">
        <v>0</v>
      </c>
    </row>
    <row r="29" spans="1:5" ht="19.5" customHeight="1">
      <c r="A29" s="15" t="s">
        <v>9</v>
      </c>
      <c r="B29" s="11" t="s">
        <v>10</v>
      </c>
      <c r="C29" s="42">
        <f>C30+C37+C35+C33</f>
        <v>151174.59999999998</v>
      </c>
      <c r="D29" s="42">
        <f>D30+D37+D35+D33</f>
        <v>132072.4</v>
      </c>
      <c r="E29" s="69">
        <f t="shared" si="0"/>
        <v>87.36414715170406</v>
      </c>
    </row>
    <row r="30" spans="1:5" s="6" customFormat="1" ht="25.5">
      <c r="A30" s="15" t="s">
        <v>66</v>
      </c>
      <c r="B30" s="11" t="s">
        <v>11</v>
      </c>
      <c r="C30" s="42">
        <f>C31+C32</f>
        <v>144508.9</v>
      </c>
      <c r="D30" s="42">
        <f>D31+D32</f>
        <v>129143.2</v>
      </c>
      <c r="E30" s="69">
        <f t="shared" si="0"/>
        <v>89.36695248527946</v>
      </c>
    </row>
    <row r="31" spans="1:5" ht="25.5">
      <c r="A31" s="16" t="s">
        <v>131</v>
      </c>
      <c r="B31" s="17" t="s">
        <v>71</v>
      </c>
      <c r="C31" s="44">
        <v>100601.3</v>
      </c>
      <c r="D31" s="44">
        <v>98487</v>
      </c>
      <c r="E31" s="70">
        <f t="shared" si="0"/>
        <v>97.89833729782815</v>
      </c>
    </row>
    <row r="32" spans="1:5" ht="51">
      <c r="A32" s="16" t="s">
        <v>138</v>
      </c>
      <c r="B32" s="17" t="s">
        <v>72</v>
      </c>
      <c r="C32" s="44">
        <v>43907.6</v>
      </c>
      <c r="D32" s="44">
        <v>30656.2</v>
      </c>
      <c r="E32" s="70">
        <f t="shared" si="0"/>
        <v>69.81980340533302</v>
      </c>
    </row>
    <row r="33" spans="1:5" ht="19.5" customHeight="1">
      <c r="A33" s="62" t="s">
        <v>352</v>
      </c>
      <c r="B33" s="63" t="s">
        <v>353</v>
      </c>
      <c r="C33" s="42">
        <f>C34</f>
        <v>0</v>
      </c>
      <c r="D33" s="42">
        <f>D34</f>
        <v>-332.9</v>
      </c>
      <c r="E33" s="69">
        <v>0</v>
      </c>
    </row>
    <row r="34" spans="1:5" ht="24.75" customHeight="1">
      <c r="A34" s="54" t="s">
        <v>352</v>
      </c>
      <c r="B34" s="64" t="s">
        <v>354</v>
      </c>
      <c r="C34" s="44">
        <v>0</v>
      </c>
      <c r="D34" s="44">
        <v>-332.9</v>
      </c>
      <c r="E34" s="70">
        <v>0</v>
      </c>
    </row>
    <row r="35" spans="1:5" ht="20.25" customHeight="1">
      <c r="A35" s="50" t="s">
        <v>297</v>
      </c>
      <c r="B35" s="51" t="s">
        <v>298</v>
      </c>
      <c r="C35" s="42">
        <f>C36</f>
        <v>39.3</v>
      </c>
      <c r="D35" s="42">
        <f>D36</f>
        <v>1185.5</v>
      </c>
      <c r="E35" s="48" t="s">
        <v>398</v>
      </c>
    </row>
    <row r="36" spans="1:5" ht="23.25" customHeight="1">
      <c r="A36" s="52" t="s">
        <v>297</v>
      </c>
      <c r="B36" s="53" t="s">
        <v>299</v>
      </c>
      <c r="C36" s="44">
        <v>39.3</v>
      </c>
      <c r="D36" s="44">
        <v>1185.5</v>
      </c>
      <c r="E36" s="43" t="s">
        <v>398</v>
      </c>
    </row>
    <row r="37" spans="1:5" s="6" customFormat="1" ht="25.5">
      <c r="A37" s="30" t="s">
        <v>88</v>
      </c>
      <c r="B37" s="31" t="s">
        <v>87</v>
      </c>
      <c r="C37" s="42">
        <f>C38</f>
        <v>6626.4</v>
      </c>
      <c r="D37" s="42">
        <f>D38</f>
        <v>2076.6</v>
      </c>
      <c r="E37" s="69">
        <f t="shared" si="0"/>
        <v>31.33828323071351</v>
      </c>
    </row>
    <row r="38" spans="1:5" s="6" customFormat="1" ht="25.5">
      <c r="A38" s="32" t="s">
        <v>89</v>
      </c>
      <c r="B38" s="33" t="s">
        <v>90</v>
      </c>
      <c r="C38" s="44">
        <v>6626.4</v>
      </c>
      <c r="D38" s="44">
        <v>2076.6</v>
      </c>
      <c r="E38" s="70">
        <f t="shared" si="0"/>
        <v>31.33828323071351</v>
      </c>
    </row>
    <row r="39" spans="1:5" ht="12.75">
      <c r="A39" s="15" t="s">
        <v>12</v>
      </c>
      <c r="B39" s="11" t="s">
        <v>13</v>
      </c>
      <c r="C39" s="42">
        <f>C40+C42+C45</f>
        <v>51652.5</v>
      </c>
      <c r="D39" s="42">
        <f>D40+D42+D45</f>
        <v>11909.6</v>
      </c>
      <c r="E39" s="69">
        <f t="shared" si="0"/>
        <v>23.05716083442234</v>
      </c>
    </row>
    <row r="40" spans="1:5" s="6" customFormat="1" ht="12.75">
      <c r="A40" s="15" t="s">
        <v>14</v>
      </c>
      <c r="B40" s="11" t="s">
        <v>15</v>
      </c>
      <c r="C40" s="42">
        <f>C41</f>
        <v>18398.5</v>
      </c>
      <c r="D40" s="42">
        <f>D41</f>
        <v>2375.3</v>
      </c>
      <c r="E40" s="69">
        <f t="shared" si="0"/>
        <v>12.910291599858686</v>
      </c>
    </row>
    <row r="41" spans="1:5" ht="27" customHeight="1">
      <c r="A41" s="16" t="s">
        <v>98</v>
      </c>
      <c r="B41" s="17" t="s">
        <v>16</v>
      </c>
      <c r="C41" s="44">
        <v>18398.5</v>
      </c>
      <c r="D41" s="44">
        <v>2375.3</v>
      </c>
      <c r="E41" s="70">
        <f t="shared" si="0"/>
        <v>12.910291599858686</v>
      </c>
    </row>
    <row r="42" spans="1:5" ht="17.25" customHeight="1">
      <c r="A42" s="15" t="s">
        <v>233</v>
      </c>
      <c r="B42" s="11" t="s">
        <v>183</v>
      </c>
      <c r="C42" s="42">
        <f>C43+C44</f>
        <v>13482</v>
      </c>
      <c r="D42" s="42">
        <f>D43+D44</f>
        <v>4974.6</v>
      </c>
      <c r="E42" s="69">
        <f t="shared" si="0"/>
        <v>36.898086337338675</v>
      </c>
    </row>
    <row r="43" spans="1:5" ht="15.75" customHeight="1">
      <c r="A43" s="16" t="s">
        <v>184</v>
      </c>
      <c r="B43" s="17" t="s">
        <v>186</v>
      </c>
      <c r="C43" s="44">
        <v>5128</v>
      </c>
      <c r="D43" s="44">
        <v>3167.9</v>
      </c>
      <c r="E43" s="70">
        <f t="shared" si="0"/>
        <v>61.77652106084244</v>
      </c>
    </row>
    <row r="44" spans="1:5" ht="18" customHeight="1">
      <c r="A44" s="16" t="s">
        <v>185</v>
      </c>
      <c r="B44" s="17" t="s">
        <v>187</v>
      </c>
      <c r="C44" s="44">
        <v>8354</v>
      </c>
      <c r="D44" s="44">
        <v>1806.7</v>
      </c>
      <c r="E44" s="70">
        <f t="shared" si="0"/>
        <v>21.626765621259278</v>
      </c>
    </row>
    <row r="45" spans="1:5" ht="16.5" customHeight="1">
      <c r="A45" s="15" t="s">
        <v>17</v>
      </c>
      <c r="B45" s="11" t="s">
        <v>18</v>
      </c>
      <c r="C45" s="42">
        <f>C46+C48</f>
        <v>19772</v>
      </c>
      <c r="D45" s="42">
        <f>D46+D48</f>
        <v>4559.7</v>
      </c>
      <c r="E45" s="69">
        <f t="shared" si="0"/>
        <v>23.061399959538743</v>
      </c>
    </row>
    <row r="46" spans="1:5" ht="15.75" customHeight="1">
      <c r="A46" s="16" t="s">
        <v>123</v>
      </c>
      <c r="B46" s="17" t="s">
        <v>132</v>
      </c>
      <c r="C46" s="44">
        <f>C47</f>
        <v>12800</v>
      </c>
      <c r="D46" s="44">
        <f>D47</f>
        <v>3996.8</v>
      </c>
      <c r="E46" s="70">
        <f t="shared" si="0"/>
        <v>31.225</v>
      </c>
    </row>
    <row r="47" spans="1:5" ht="25.5">
      <c r="A47" s="14" t="s">
        <v>125</v>
      </c>
      <c r="B47" s="13" t="s">
        <v>124</v>
      </c>
      <c r="C47" s="45">
        <v>12800</v>
      </c>
      <c r="D47" s="45">
        <v>3996.8</v>
      </c>
      <c r="E47" s="71">
        <f t="shared" si="0"/>
        <v>31.225</v>
      </c>
    </row>
    <row r="48" spans="1:5" ht="20.25" customHeight="1">
      <c r="A48" s="16" t="s">
        <v>127</v>
      </c>
      <c r="B48" s="17" t="s">
        <v>126</v>
      </c>
      <c r="C48" s="44">
        <f>SUM(C49)</f>
        <v>6972</v>
      </c>
      <c r="D48" s="44">
        <f>SUM(D49)</f>
        <v>562.9</v>
      </c>
      <c r="E48" s="70">
        <f t="shared" si="0"/>
        <v>8.07372346528973</v>
      </c>
    </row>
    <row r="49" spans="1:5" ht="25.5">
      <c r="A49" s="14" t="s">
        <v>129</v>
      </c>
      <c r="B49" s="13" t="s">
        <v>128</v>
      </c>
      <c r="C49" s="45">
        <v>6972</v>
      </c>
      <c r="D49" s="45">
        <v>562.9</v>
      </c>
      <c r="E49" s="70">
        <f t="shared" si="0"/>
        <v>8.07372346528973</v>
      </c>
    </row>
    <row r="50" spans="1:5" ht="16.5" customHeight="1">
      <c r="A50" s="15" t="s">
        <v>19</v>
      </c>
      <c r="B50" s="11" t="s">
        <v>20</v>
      </c>
      <c r="C50" s="42">
        <f>C51+C53</f>
        <v>7215.1</v>
      </c>
      <c r="D50" s="42">
        <f>D51+D53</f>
        <v>5037.7</v>
      </c>
      <c r="E50" s="71">
        <f t="shared" si="0"/>
        <v>69.82162409391415</v>
      </c>
    </row>
    <row r="51" spans="1:5" ht="25.5">
      <c r="A51" s="16" t="s">
        <v>21</v>
      </c>
      <c r="B51" s="17" t="s">
        <v>22</v>
      </c>
      <c r="C51" s="44">
        <f>C52</f>
        <v>6910.1</v>
      </c>
      <c r="D51" s="44">
        <f>D52</f>
        <v>5037.7</v>
      </c>
      <c r="E51" s="70">
        <f t="shared" si="0"/>
        <v>72.90343120938914</v>
      </c>
    </row>
    <row r="52" spans="1:5" ht="38.25">
      <c r="A52" s="14" t="s">
        <v>61</v>
      </c>
      <c r="B52" s="13" t="s">
        <v>23</v>
      </c>
      <c r="C52" s="46">
        <v>6910.1</v>
      </c>
      <c r="D52" s="46">
        <v>5037.7</v>
      </c>
      <c r="E52" s="71">
        <f t="shared" si="0"/>
        <v>72.90343120938914</v>
      </c>
    </row>
    <row r="53" spans="1:5" ht="25.5">
      <c r="A53" s="16" t="s">
        <v>24</v>
      </c>
      <c r="B53" s="17" t="s">
        <v>25</v>
      </c>
      <c r="C53" s="44">
        <f>C55+C54</f>
        <v>305</v>
      </c>
      <c r="D53" s="44">
        <f>D55+D54</f>
        <v>0</v>
      </c>
      <c r="E53" s="70">
        <f t="shared" si="0"/>
        <v>0</v>
      </c>
    </row>
    <row r="54" spans="1:5" ht="25.5">
      <c r="A54" s="14" t="s">
        <v>268</v>
      </c>
      <c r="B54" s="13" t="s">
        <v>257</v>
      </c>
      <c r="C54" s="45">
        <v>5</v>
      </c>
      <c r="D54" s="45">
        <v>0</v>
      </c>
      <c r="E54" s="71">
        <f t="shared" si="0"/>
        <v>0</v>
      </c>
    </row>
    <row r="55" spans="1:5" ht="51">
      <c r="A55" s="16" t="s">
        <v>153</v>
      </c>
      <c r="B55" s="17" t="s">
        <v>99</v>
      </c>
      <c r="C55" s="44">
        <f>C56</f>
        <v>300</v>
      </c>
      <c r="D55" s="44">
        <f>D56</f>
        <v>0</v>
      </c>
      <c r="E55" s="70">
        <f t="shared" si="0"/>
        <v>0</v>
      </c>
    </row>
    <row r="56" spans="1:5" ht="63.75">
      <c r="A56" s="14" t="s">
        <v>269</v>
      </c>
      <c r="B56" s="20" t="s">
        <v>355</v>
      </c>
      <c r="C56" s="46">
        <v>300</v>
      </c>
      <c r="D56" s="46">
        <v>0</v>
      </c>
      <c r="E56" s="71">
        <f t="shared" si="0"/>
        <v>0</v>
      </c>
    </row>
    <row r="57" spans="1:5" ht="25.5">
      <c r="A57" s="15" t="s">
        <v>26</v>
      </c>
      <c r="B57" s="11" t="s">
        <v>27</v>
      </c>
      <c r="C57" s="42">
        <f>SUM(C60+C70+C58)</f>
        <v>110253.09999999999</v>
      </c>
      <c r="D57" s="42">
        <f>SUM(D60+D70+D58)</f>
        <v>76376.59999999999</v>
      </c>
      <c r="E57" s="69">
        <f t="shared" si="0"/>
        <v>69.27387982741529</v>
      </c>
    </row>
    <row r="58" spans="1:5" s="1" customFormat="1" ht="51">
      <c r="A58" s="16" t="s">
        <v>62</v>
      </c>
      <c r="B58" s="34" t="s">
        <v>118</v>
      </c>
      <c r="C58" s="44">
        <f>C59</f>
        <v>157.8</v>
      </c>
      <c r="D58" s="44">
        <f>D59</f>
        <v>1261.9</v>
      </c>
      <c r="E58" s="43" t="s">
        <v>399</v>
      </c>
    </row>
    <row r="59" spans="1:5" s="2" customFormat="1" ht="38.25">
      <c r="A59" s="14" t="s">
        <v>28</v>
      </c>
      <c r="B59" s="35" t="s">
        <v>100</v>
      </c>
      <c r="C59" s="45">
        <v>157.8</v>
      </c>
      <c r="D59" s="45">
        <v>1261.9</v>
      </c>
      <c r="E59" s="46" t="s">
        <v>399</v>
      </c>
    </row>
    <row r="60" spans="1:5" ht="63.75">
      <c r="A60" s="16" t="s">
        <v>67</v>
      </c>
      <c r="B60" s="17" t="s">
        <v>29</v>
      </c>
      <c r="C60" s="44">
        <f>SUM(C61+C63+C65)</f>
        <v>75109.9</v>
      </c>
      <c r="D60" s="44">
        <f>SUM(D61+D63+D65)</f>
        <v>50937.5</v>
      </c>
      <c r="E60" s="70">
        <f t="shared" si="0"/>
        <v>67.81729172852047</v>
      </c>
    </row>
    <row r="61" spans="1:5" ht="51">
      <c r="A61" s="16" t="s">
        <v>101</v>
      </c>
      <c r="B61" s="17" t="s">
        <v>63</v>
      </c>
      <c r="C61" s="44">
        <f>SUM(C62)</f>
        <v>70151.4</v>
      </c>
      <c r="D61" s="44">
        <f>SUM(D62)</f>
        <v>44482.6</v>
      </c>
      <c r="E61" s="71">
        <f t="shared" si="0"/>
        <v>63.409425898841654</v>
      </c>
    </row>
    <row r="62" spans="1:5" ht="63.75">
      <c r="A62" s="14" t="s">
        <v>30</v>
      </c>
      <c r="B62" s="13" t="s">
        <v>73</v>
      </c>
      <c r="C62" s="45">
        <v>70151.4</v>
      </c>
      <c r="D62" s="45">
        <v>44482.6</v>
      </c>
      <c r="E62" s="71">
        <f t="shared" si="0"/>
        <v>63.409425898841654</v>
      </c>
    </row>
    <row r="63" spans="1:5" ht="51">
      <c r="A63" s="16" t="s">
        <v>68</v>
      </c>
      <c r="B63" s="17" t="s">
        <v>31</v>
      </c>
      <c r="C63" s="44">
        <f>C64</f>
        <v>4957.9</v>
      </c>
      <c r="D63" s="44">
        <f>D64</f>
        <v>6452.8</v>
      </c>
      <c r="E63" s="43" t="s">
        <v>395</v>
      </c>
    </row>
    <row r="64" spans="1:5" s="8" customFormat="1" ht="51">
      <c r="A64" s="18" t="s">
        <v>270</v>
      </c>
      <c r="B64" s="13" t="s">
        <v>32</v>
      </c>
      <c r="C64" s="45">
        <v>4957.9</v>
      </c>
      <c r="D64" s="45">
        <v>6452.8</v>
      </c>
      <c r="E64" s="46" t="s">
        <v>395</v>
      </c>
    </row>
    <row r="65" spans="1:5" s="8" customFormat="1" ht="27.75" customHeight="1">
      <c r="A65" s="21" t="s">
        <v>271</v>
      </c>
      <c r="B65" s="19" t="s">
        <v>178</v>
      </c>
      <c r="C65" s="58">
        <f>C68+C66</f>
        <v>0.6</v>
      </c>
      <c r="D65" s="58">
        <f>D68+D66</f>
        <v>2.1</v>
      </c>
      <c r="E65" s="43" t="s">
        <v>404</v>
      </c>
    </row>
    <row r="66" spans="1:5" s="8" customFormat="1" ht="54.75" customHeight="1">
      <c r="A66" s="16" t="s">
        <v>101</v>
      </c>
      <c r="B66" s="19" t="s">
        <v>401</v>
      </c>
      <c r="C66" s="58">
        <f>C67</f>
        <v>0</v>
      </c>
      <c r="D66" s="58">
        <f>D67</f>
        <v>0.6</v>
      </c>
      <c r="E66" s="70">
        <v>0</v>
      </c>
    </row>
    <row r="67" spans="1:5" s="8" customFormat="1" ht="63.75">
      <c r="A67" s="14" t="s">
        <v>30</v>
      </c>
      <c r="B67" s="20" t="s">
        <v>400</v>
      </c>
      <c r="C67" s="47">
        <v>0</v>
      </c>
      <c r="D67" s="47">
        <v>0.6</v>
      </c>
      <c r="E67" s="71">
        <v>0</v>
      </c>
    </row>
    <row r="68" spans="1:5" s="8" customFormat="1" ht="33.75" customHeight="1">
      <c r="A68" s="21" t="s">
        <v>272</v>
      </c>
      <c r="B68" s="19" t="s">
        <v>179</v>
      </c>
      <c r="C68" s="58">
        <f>C69</f>
        <v>0.6</v>
      </c>
      <c r="D68" s="58">
        <f>D69</f>
        <v>1.5</v>
      </c>
      <c r="E68" s="43" t="s">
        <v>410</v>
      </c>
    </row>
    <row r="69" spans="1:5" s="8" customFormat="1" ht="63.75">
      <c r="A69" s="18" t="s">
        <v>273</v>
      </c>
      <c r="B69" s="20" t="s">
        <v>180</v>
      </c>
      <c r="C69" s="47">
        <v>0.6</v>
      </c>
      <c r="D69" s="47">
        <v>1.5</v>
      </c>
      <c r="E69" s="46" t="s">
        <v>410</v>
      </c>
    </row>
    <row r="70" spans="1:5" ht="53.25" customHeight="1">
      <c r="A70" s="16" t="s">
        <v>69</v>
      </c>
      <c r="B70" s="17" t="s">
        <v>33</v>
      </c>
      <c r="C70" s="44">
        <f>C71+C73</f>
        <v>34985.4</v>
      </c>
      <c r="D70" s="44">
        <f>D71+D73</f>
        <v>24177.2</v>
      </c>
      <c r="E70" s="70">
        <f t="shared" si="0"/>
        <v>69.1065415859187</v>
      </c>
    </row>
    <row r="71" spans="1:5" ht="54" customHeight="1">
      <c r="A71" s="16" t="s">
        <v>70</v>
      </c>
      <c r="B71" s="17" t="s">
        <v>34</v>
      </c>
      <c r="C71" s="44">
        <f>C72</f>
        <v>34815</v>
      </c>
      <c r="D71" s="44">
        <f>D72</f>
        <v>24026.3</v>
      </c>
      <c r="E71" s="70">
        <f t="shared" si="0"/>
        <v>69.01134568433146</v>
      </c>
    </row>
    <row r="72" spans="1:5" ht="52.5" customHeight="1">
      <c r="A72" s="14" t="s">
        <v>102</v>
      </c>
      <c r="B72" s="13" t="s">
        <v>35</v>
      </c>
      <c r="C72" s="45">
        <f>23015+7500+4300</f>
        <v>34815</v>
      </c>
      <c r="D72" s="45">
        <v>24026.3</v>
      </c>
      <c r="E72" s="71">
        <f t="shared" si="0"/>
        <v>69.01134568433146</v>
      </c>
    </row>
    <row r="73" spans="1:5" ht="68.25" customHeight="1">
      <c r="A73" s="16" t="s">
        <v>300</v>
      </c>
      <c r="B73" s="19" t="s">
        <v>303</v>
      </c>
      <c r="C73" s="44">
        <f>C74</f>
        <v>170.4</v>
      </c>
      <c r="D73" s="44">
        <f>D74</f>
        <v>150.9</v>
      </c>
      <c r="E73" s="70">
        <f t="shared" si="0"/>
        <v>88.55633802816901</v>
      </c>
    </row>
    <row r="74" spans="1:5" ht="83.25" customHeight="1">
      <c r="A74" s="14" t="s">
        <v>301</v>
      </c>
      <c r="B74" s="20" t="s">
        <v>302</v>
      </c>
      <c r="C74" s="45">
        <v>170.4</v>
      </c>
      <c r="D74" s="45">
        <v>150.9</v>
      </c>
      <c r="E74" s="71">
        <f t="shared" si="0"/>
        <v>88.55633802816901</v>
      </c>
    </row>
    <row r="75" spans="1:5" ht="12.75">
      <c r="A75" s="15" t="s">
        <v>36</v>
      </c>
      <c r="B75" s="11" t="s">
        <v>37</v>
      </c>
      <c r="C75" s="48">
        <f>C76</f>
        <v>1612.3</v>
      </c>
      <c r="D75" s="48">
        <f>D76</f>
        <v>1111.7</v>
      </c>
      <c r="E75" s="69">
        <f t="shared" si="0"/>
        <v>68.95118774421634</v>
      </c>
    </row>
    <row r="76" spans="1:5" ht="12.75">
      <c r="A76" s="16" t="s">
        <v>104</v>
      </c>
      <c r="B76" s="17" t="s">
        <v>103</v>
      </c>
      <c r="C76" s="43">
        <f>C77+C78+C79</f>
        <v>1612.3</v>
      </c>
      <c r="D76" s="43">
        <f>D77+D78+D79</f>
        <v>1111.7</v>
      </c>
      <c r="E76" s="70">
        <f t="shared" si="0"/>
        <v>68.95118774421634</v>
      </c>
    </row>
    <row r="77" spans="1:5" s="7" customFormat="1" ht="25.5">
      <c r="A77" s="14" t="s">
        <v>105</v>
      </c>
      <c r="B77" s="13" t="s">
        <v>84</v>
      </c>
      <c r="C77" s="46">
        <v>196.9</v>
      </c>
      <c r="D77" s="46">
        <v>275.4</v>
      </c>
      <c r="E77" s="46" t="s">
        <v>375</v>
      </c>
    </row>
    <row r="78" spans="1:5" ht="12.75">
      <c r="A78" s="14" t="s">
        <v>106</v>
      </c>
      <c r="B78" s="13" t="s">
        <v>85</v>
      </c>
      <c r="C78" s="46">
        <v>384.9</v>
      </c>
      <c r="D78" s="46">
        <v>0.8</v>
      </c>
      <c r="E78" s="71">
        <f aca="true" t="shared" si="1" ref="E78:E144">D78/C78*100</f>
        <v>0.20784619381657576</v>
      </c>
    </row>
    <row r="79" spans="1:5" ht="12.75">
      <c r="A79" s="16" t="s">
        <v>192</v>
      </c>
      <c r="B79" s="17" t="s">
        <v>86</v>
      </c>
      <c r="C79" s="43">
        <f>C80+C81</f>
        <v>1030.5</v>
      </c>
      <c r="D79" s="43">
        <f>D80+D81</f>
        <v>835.5</v>
      </c>
      <c r="E79" s="70">
        <f t="shared" si="1"/>
        <v>81.07714701601164</v>
      </c>
    </row>
    <row r="80" spans="1:5" s="7" customFormat="1" ht="12.75">
      <c r="A80" s="14" t="s">
        <v>149</v>
      </c>
      <c r="B80" s="13" t="s">
        <v>151</v>
      </c>
      <c r="C80" s="46">
        <v>824.9</v>
      </c>
      <c r="D80" s="46">
        <v>299.1</v>
      </c>
      <c r="E80" s="71">
        <f t="shared" si="1"/>
        <v>36.25894047763366</v>
      </c>
    </row>
    <row r="81" spans="1:5" s="7" customFormat="1" ht="12.75">
      <c r="A81" s="14" t="s">
        <v>150</v>
      </c>
      <c r="B81" s="13" t="s">
        <v>152</v>
      </c>
      <c r="C81" s="46">
        <v>205.6</v>
      </c>
      <c r="D81" s="46">
        <v>536.4</v>
      </c>
      <c r="E81" s="46" t="s">
        <v>394</v>
      </c>
    </row>
    <row r="82" spans="1:5" ht="25.5">
      <c r="A82" s="15" t="s">
        <v>188</v>
      </c>
      <c r="B82" s="11" t="s">
        <v>38</v>
      </c>
      <c r="C82" s="42">
        <f>C83+C86</f>
        <v>3012.4000000000005</v>
      </c>
      <c r="D82" s="42">
        <f>D83+D86</f>
        <v>1714.4</v>
      </c>
      <c r="E82" s="69">
        <f t="shared" si="1"/>
        <v>56.91143274465542</v>
      </c>
    </row>
    <row r="83" spans="1:5" ht="12.75">
      <c r="A83" s="16" t="s">
        <v>107</v>
      </c>
      <c r="B83" s="17" t="s">
        <v>108</v>
      </c>
      <c r="C83" s="44">
        <f>C84</f>
        <v>238.8</v>
      </c>
      <c r="D83" s="44">
        <f>D84</f>
        <v>67.4</v>
      </c>
      <c r="E83" s="70">
        <f t="shared" si="1"/>
        <v>28.224455611390287</v>
      </c>
    </row>
    <row r="84" spans="1:5" ht="12.75">
      <c r="A84" s="16" t="s">
        <v>76</v>
      </c>
      <c r="B84" s="17" t="s">
        <v>77</v>
      </c>
      <c r="C84" s="44">
        <f>C85</f>
        <v>238.8</v>
      </c>
      <c r="D84" s="44">
        <f>D85</f>
        <v>67.4</v>
      </c>
      <c r="E84" s="70">
        <f t="shared" si="1"/>
        <v>28.224455611390287</v>
      </c>
    </row>
    <row r="85" spans="1:5" ht="25.5">
      <c r="A85" s="14" t="s">
        <v>79</v>
      </c>
      <c r="B85" s="13" t="s">
        <v>78</v>
      </c>
      <c r="C85" s="45">
        <f>60+178.8</f>
        <v>238.8</v>
      </c>
      <c r="D85" s="45">
        <v>67.4</v>
      </c>
      <c r="E85" s="71">
        <f t="shared" si="1"/>
        <v>28.224455611390287</v>
      </c>
    </row>
    <row r="86" spans="1:5" ht="12.75">
      <c r="A86" s="16" t="s">
        <v>109</v>
      </c>
      <c r="B86" s="17" t="s">
        <v>110</v>
      </c>
      <c r="C86" s="44">
        <f>C87+C89</f>
        <v>2773.6000000000004</v>
      </c>
      <c r="D86" s="44">
        <f>D87+D89</f>
        <v>1647</v>
      </c>
      <c r="E86" s="70">
        <f t="shared" si="1"/>
        <v>59.38130948947216</v>
      </c>
    </row>
    <row r="87" spans="1:5" ht="25.5">
      <c r="A87" s="40" t="s">
        <v>240</v>
      </c>
      <c r="B87" s="17" t="s">
        <v>330</v>
      </c>
      <c r="C87" s="44">
        <f>C88</f>
        <v>698.2</v>
      </c>
      <c r="D87" s="44">
        <f>D88</f>
        <v>858.6</v>
      </c>
      <c r="E87" s="70">
        <f t="shared" si="1"/>
        <v>122.97336006874819</v>
      </c>
    </row>
    <row r="88" spans="1:5" ht="25.5">
      <c r="A88" s="18" t="s">
        <v>241</v>
      </c>
      <c r="B88" s="41" t="s">
        <v>331</v>
      </c>
      <c r="C88" s="47">
        <v>698.2</v>
      </c>
      <c r="D88" s="47">
        <v>858.6</v>
      </c>
      <c r="E88" s="71">
        <f t="shared" si="1"/>
        <v>122.97336006874819</v>
      </c>
    </row>
    <row r="89" spans="1:5" ht="12.75">
      <c r="A89" s="16" t="s">
        <v>80</v>
      </c>
      <c r="B89" s="17" t="s">
        <v>81</v>
      </c>
      <c r="C89" s="44">
        <f>SUM(C90)</f>
        <v>2075.4</v>
      </c>
      <c r="D89" s="44">
        <f>SUM(D90)</f>
        <v>788.4</v>
      </c>
      <c r="E89" s="70">
        <f t="shared" si="1"/>
        <v>37.98785776235906</v>
      </c>
    </row>
    <row r="90" spans="1:5" s="7" customFormat="1" ht="12.75">
      <c r="A90" s="14" t="s">
        <v>82</v>
      </c>
      <c r="B90" s="13" t="s">
        <v>83</v>
      </c>
      <c r="C90" s="45">
        <v>2075.4</v>
      </c>
      <c r="D90" s="45">
        <v>788.4</v>
      </c>
      <c r="E90" s="71">
        <f t="shared" si="1"/>
        <v>37.98785776235906</v>
      </c>
    </row>
    <row r="91" spans="1:5" ht="25.5">
      <c r="A91" s="15" t="s">
        <v>39</v>
      </c>
      <c r="B91" s="11" t="s">
        <v>40</v>
      </c>
      <c r="C91" s="42">
        <f>C92+C95</f>
        <v>44132.299999999996</v>
      </c>
      <c r="D91" s="42">
        <f>D92+D95</f>
        <v>42209.6</v>
      </c>
      <c r="E91" s="69">
        <f t="shared" si="1"/>
        <v>95.64332699632696</v>
      </c>
    </row>
    <row r="92" spans="1:5" ht="63.75">
      <c r="A92" s="16" t="s">
        <v>119</v>
      </c>
      <c r="B92" s="17" t="s">
        <v>41</v>
      </c>
      <c r="C92" s="44">
        <f>C93</f>
        <v>39475.7</v>
      </c>
      <c r="D92" s="44">
        <f>D93</f>
        <v>36892.1</v>
      </c>
      <c r="E92" s="70">
        <f t="shared" si="1"/>
        <v>93.45521422039381</v>
      </c>
    </row>
    <row r="93" spans="1:5" ht="76.5">
      <c r="A93" s="16" t="s">
        <v>130</v>
      </c>
      <c r="B93" s="17" t="s">
        <v>111</v>
      </c>
      <c r="C93" s="44">
        <f>C94</f>
        <v>39475.7</v>
      </c>
      <c r="D93" s="44">
        <f>D94</f>
        <v>36892.1</v>
      </c>
      <c r="E93" s="70">
        <f t="shared" si="1"/>
        <v>93.45521422039381</v>
      </c>
    </row>
    <row r="94" spans="1:5" ht="65.25" customHeight="1">
      <c r="A94" s="14" t="s">
        <v>112</v>
      </c>
      <c r="B94" s="13" t="s">
        <v>74</v>
      </c>
      <c r="C94" s="45">
        <f>38071+1404.7</f>
        <v>39475.7</v>
      </c>
      <c r="D94" s="45">
        <v>36892.1</v>
      </c>
      <c r="E94" s="71">
        <f t="shared" si="1"/>
        <v>93.45521422039381</v>
      </c>
    </row>
    <row r="95" spans="1:5" ht="25.5">
      <c r="A95" s="16" t="s">
        <v>120</v>
      </c>
      <c r="B95" s="17" t="s">
        <v>42</v>
      </c>
      <c r="C95" s="44">
        <f>C96+C98</f>
        <v>4656.599999999999</v>
      </c>
      <c r="D95" s="44">
        <f>D96+D98</f>
        <v>5317.5</v>
      </c>
      <c r="E95" s="70">
        <f t="shared" si="1"/>
        <v>114.1927586651205</v>
      </c>
    </row>
    <row r="96" spans="1:5" ht="25.5">
      <c r="A96" s="16" t="s">
        <v>43</v>
      </c>
      <c r="B96" s="17" t="s">
        <v>44</v>
      </c>
      <c r="C96" s="44">
        <f>C97</f>
        <v>4605.7</v>
      </c>
      <c r="D96" s="44">
        <f>D97</f>
        <v>5134.3</v>
      </c>
      <c r="E96" s="70">
        <f t="shared" si="1"/>
        <v>111.47708274529388</v>
      </c>
    </row>
    <row r="97" spans="1:5" ht="38.25">
      <c r="A97" s="14" t="s">
        <v>135</v>
      </c>
      <c r="B97" s="13" t="s">
        <v>45</v>
      </c>
      <c r="C97" s="45">
        <v>4605.7</v>
      </c>
      <c r="D97" s="45">
        <v>5134.3</v>
      </c>
      <c r="E97" s="71">
        <f t="shared" si="1"/>
        <v>111.47708274529388</v>
      </c>
    </row>
    <row r="98" spans="1:5" ht="51">
      <c r="A98" s="16" t="s">
        <v>145</v>
      </c>
      <c r="B98" s="17" t="s">
        <v>147</v>
      </c>
      <c r="C98" s="44">
        <f>C99</f>
        <v>50.9</v>
      </c>
      <c r="D98" s="44">
        <f>D99</f>
        <v>183.2</v>
      </c>
      <c r="E98" s="43" t="s">
        <v>402</v>
      </c>
    </row>
    <row r="99" spans="1:5" ht="63.75">
      <c r="A99" s="14" t="s">
        <v>146</v>
      </c>
      <c r="B99" s="13" t="s">
        <v>144</v>
      </c>
      <c r="C99" s="45">
        <v>50.9</v>
      </c>
      <c r="D99" s="45">
        <v>183.2</v>
      </c>
      <c r="E99" s="46" t="s">
        <v>402</v>
      </c>
    </row>
    <row r="100" spans="1:5" ht="24" customHeight="1">
      <c r="A100" s="15" t="s">
        <v>46</v>
      </c>
      <c r="B100" s="11" t="s">
        <v>47</v>
      </c>
      <c r="C100" s="42">
        <f>C101+C136+C138+C148+C141+C143</f>
        <v>3708.5</v>
      </c>
      <c r="D100" s="42">
        <f>D101+D136+D138+D148+D141+D143</f>
        <v>2549.0999999999995</v>
      </c>
      <c r="E100" s="69">
        <f t="shared" si="1"/>
        <v>68.73668599164081</v>
      </c>
    </row>
    <row r="101" spans="1:5" ht="25.5">
      <c r="A101" s="15" t="s">
        <v>193</v>
      </c>
      <c r="B101" s="11" t="s">
        <v>194</v>
      </c>
      <c r="C101" s="42">
        <f>C102</f>
        <v>1896.8999999999999</v>
      </c>
      <c r="D101" s="42">
        <f>D102</f>
        <v>1996.3</v>
      </c>
      <c r="E101" s="69">
        <f t="shared" si="1"/>
        <v>105.24012863092413</v>
      </c>
    </row>
    <row r="102" spans="1:5" ht="25.5">
      <c r="A102" s="16" t="s">
        <v>193</v>
      </c>
      <c r="B102" s="17" t="s">
        <v>194</v>
      </c>
      <c r="C102" s="44">
        <f>C103+C105+C107+C112+C114+C125+C129+C118+C121+C123+C110+C116+C131+C134</f>
        <v>1896.8999999999999</v>
      </c>
      <c r="D102" s="44">
        <f>D103+D105+D107+D112+D114+D125+D129+D118+D121+D123+D110+D116+D131+D134</f>
        <v>1996.3</v>
      </c>
      <c r="E102" s="70">
        <f t="shared" si="1"/>
        <v>105.24012863092413</v>
      </c>
    </row>
    <row r="103" spans="1:5" ht="38.25">
      <c r="A103" s="16" t="s">
        <v>201</v>
      </c>
      <c r="B103" s="17" t="s">
        <v>202</v>
      </c>
      <c r="C103" s="44">
        <f>C104</f>
        <v>22.6</v>
      </c>
      <c r="D103" s="44">
        <f>D104</f>
        <v>5.8</v>
      </c>
      <c r="E103" s="70">
        <f t="shared" si="1"/>
        <v>25.663716814159287</v>
      </c>
    </row>
    <row r="104" spans="1:5" s="7" customFormat="1" ht="63.75">
      <c r="A104" s="14" t="s">
        <v>203</v>
      </c>
      <c r="B104" s="13" t="s">
        <v>204</v>
      </c>
      <c r="C104" s="45">
        <v>22.6</v>
      </c>
      <c r="D104" s="45">
        <v>5.8</v>
      </c>
      <c r="E104" s="71">
        <f t="shared" si="1"/>
        <v>25.663716814159287</v>
      </c>
    </row>
    <row r="105" spans="1:5" ht="63.75">
      <c r="A105" s="16" t="s">
        <v>195</v>
      </c>
      <c r="B105" s="17" t="s">
        <v>196</v>
      </c>
      <c r="C105" s="44">
        <f>C106</f>
        <v>31.2</v>
      </c>
      <c r="D105" s="44">
        <f>D106</f>
        <v>63.3</v>
      </c>
      <c r="E105" s="43" t="s">
        <v>403</v>
      </c>
    </row>
    <row r="106" spans="1:5" s="7" customFormat="1" ht="76.5">
      <c r="A106" s="14" t="s">
        <v>197</v>
      </c>
      <c r="B106" s="13" t="s">
        <v>198</v>
      </c>
      <c r="C106" s="45">
        <v>31.2</v>
      </c>
      <c r="D106" s="45">
        <v>63.3</v>
      </c>
      <c r="E106" s="46" t="s">
        <v>403</v>
      </c>
    </row>
    <row r="107" spans="1:5" ht="38.25">
      <c r="A107" s="21" t="s">
        <v>199</v>
      </c>
      <c r="B107" s="34" t="s">
        <v>200</v>
      </c>
      <c r="C107" s="44">
        <f>C109+C108</f>
        <v>23.8</v>
      </c>
      <c r="D107" s="44">
        <f>D109+D108</f>
        <v>83.4</v>
      </c>
      <c r="E107" s="46" t="s">
        <v>404</v>
      </c>
    </row>
    <row r="108" spans="1:5" ht="71.25" customHeight="1">
      <c r="A108" s="18" t="s">
        <v>304</v>
      </c>
      <c r="B108" s="20" t="s">
        <v>305</v>
      </c>
      <c r="C108" s="45">
        <f>5+1</f>
        <v>6</v>
      </c>
      <c r="D108" s="45">
        <v>55</v>
      </c>
      <c r="E108" s="46" t="s">
        <v>405</v>
      </c>
    </row>
    <row r="109" spans="1:5" s="7" customFormat="1" ht="57" customHeight="1">
      <c r="A109" s="14" t="s">
        <v>205</v>
      </c>
      <c r="B109" s="20" t="s">
        <v>206</v>
      </c>
      <c r="C109" s="45">
        <v>17.8</v>
      </c>
      <c r="D109" s="45">
        <v>28.4</v>
      </c>
      <c r="E109" s="46" t="s">
        <v>406</v>
      </c>
    </row>
    <row r="110" spans="1:5" s="7" customFormat="1" ht="54.75" customHeight="1">
      <c r="A110" s="16" t="s">
        <v>274</v>
      </c>
      <c r="B110" s="19" t="s">
        <v>258</v>
      </c>
      <c r="C110" s="44">
        <f>C111</f>
        <v>243.3</v>
      </c>
      <c r="D110" s="44">
        <f>D111</f>
        <v>12</v>
      </c>
      <c r="E110" s="70">
        <f t="shared" si="1"/>
        <v>4.932182490752158</v>
      </c>
    </row>
    <row r="111" spans="1:5" s="7" customFormat="1" ht="82.5" customHeight="1">
      <c r="A111" s="14" t="s">
        <v>275</v>
      </c>
      <c r="B111" s="20" t="s">
        <v>259</v>
      </c>
      <c r="C111" s="45">
        <f>486.5-243.2</f>
        <v>243.3</v>
      </c>
      <c r="D111" s="45">
        <v>12</v>
      </c>
      <c r="E111" s="71">
        <f t="shared" si="1"/>
        <v>4.932182490752158</v>
      </c>
    </row>
    <row r="112" spans="1:5" ht="38.25">
      <c r="A112" s="16" t="s">
        <v>207</v>
      </c>
      <c r="B112" s="19" t="s">
        <v>208</v>
      </c>
      <c r="C112" s="44">
        <f>C113</f>
        <v>47.5</v>
      </c>
      <c r="D112" s="44">
        <f>D113</f>
        <v>36</v>
      </c>
      <c r="E112" s="70">
        <f t="shared" si="1"/>
        <v>75.78947368421053</v>
      </c>
    </row>
    <row r="113" spans="1:5" ht="76.5">
      <c r="A113" s="14" t="s">
        <v>209</v>
      </c>
      <c r="B113" s="20" t="s">
        <v>210</v>
      </c>
      <c r="C113" s="45">
        <v>47.5</v>
      </c>
      <c r="D113" s="45">
        <v>36</v>
      </c>
      <c r="E113" s="71">
        <f t="shared" si="1"/>
        <v>75.78947368421053</v>
      </c>
    </row>
    <row r="114" spans="1:5" ht="39.75" customHeight="1">
      <c r="A114" s="16" t="s">
        <v>390</v>
      </c>
      <c r="B114" s="19" t="s">
        <v>392</v>
      </c>
      <c r="C114" s="44">
        <f>C115</f>
        <v>0</v>
      </c>
      <c r="D114" s="44">
        <f>D115</f>
        <v>4</v>
      </c>
      <c r="E114" s="70">
        <v>0</v>
      </c>
    </row>
    <row r="115" spans="1:5" ht="66.75" customHeight="1">
      <c r="A115" s="14" t="s">
        <v>391</v>
      </c>
      <c r="B115" s="20" t="s">
        <v>393</v>
      </c>
      <c r="C115" s="45">
        <v>0</v>
      </c>
      <c r="D115" s="44">
        <v>4</v>
      </c>
      <c r="E115" s="71">
        <v>0</v>
      </c>
    </row>
    <row r="116" spans="1:5" ht="38.25">
      <c r="A116" s="16" t="s">
        <v>276</v>
      </c>
      <c r="B116" s="19" t="s">
        <v>261</v>
      </c>
      <c r="C116" s="44">
        <f>C117</f>
        <v>2</v>
      </c>
      <c r="D116" s="44">
        <f>D117</f>
        <v>0</v>
      </c>
      <c r="E116" s="70">
        <f t="shared" si="1"/>
        <v>0</v>
      </c>
    </row>
    <row r="117" spans="1:5" ht="54.75" customHeight="1">
      <c r="A117" s="14" t="s">
        <v>277</v>
      </c>
      <c r="B117" s="20" t="s">
        <v>262</v>
      </c>
      <c r="C117" s="45">
        <v>2</v>
      </c>
      <c r="D117" s="45">
        <v>0</v>
      </c>
      <c r="E117" s="71">
        <f t="shared" si="1"/>
        <v>0</v>
      </c>
    </row>
    <row r="118" spans="1:5" ht="51">
      <c r="A118" s="16" t="s">
        <v>278</v>
      </c>
      <c r="B118" s="19" t="s">
        <v>244</v>
      </c>
      <c r="C118" s="44">
        <f>C120+C119</f>
        <v>273.8</v>
      </c>
      <c r="D118" s="44">
        <f>D120+D119</f>
        <v>113.8</v>
      </c>
      <c r="E118" s="70">
        <f t="shared" si="1"/>
        <v>41.56318480642805</v>
      </c>
    </row>
    <row r="119" spans="1:5" ht="81" customHeight="1">
      <c r="A119" s="14" t="s">
        <v>279</v>
      </c>
      <c r="B119" s="20" t="s">
        <v>260</v>
      </c>
      <c r="C119" s="45">
        <v>212.5</v>
      </c>
      <c r="D119" s="45">
        <v>50</v>
      </c>
      <c r="E119" s="71">
        <f t="shared" si="1"/>
        <v>23.52941176470588</v>
      </c>
    </row>
    <row r="120" spans="1:5" ht="65.25" customHeight="1">
      <c r="A120" s="14" t="s">
        <v>280</v>
      </c>
      <c r="B120" s="20" t="s">
        <v>245</v>
      </c>
      <c r="C120" s="45">
        <v>61.3</v>
      </c>
      <c r="D120" s="45">
        <v>63.8</v>
      </c>
      <c r="E120" s="71">
        <f t="shared" si="1"/>
        <v>104.07830342577489</v>
      </c>
    </row>
    <row r="121" spans="1:5" ht="51">
      <c r="A121" s="16" t="s">
        <v>281</v>
      </c>
      <c r="B121" s="19" t="s">
        <v>246</v>
      </c>
      <c r="C121" s="44">
        <f>C122</f>
        <v>24.2</v>
      </c>
      <c r="D121" s="44">
        <f>D122</f>
        <v>4.6</v>
      </c>
      <c r="E121" s="70">
        <f t="shared" si="1"/>
        <v>19.008264462809915</v>
      </c>
    </row>
    <row r="122" spans="1:5" ht="77.25" customHeight="1">
      <c r="A122" s="14" t="s">
        <v>282</v>
      </c>
      <c r="B122" s="20" t="s">
        <v>247</v>
      </c>
      <c r="C122" s="45">
        <v>24.2</v>
      </c>
      <c r="D122" s="45">
        <v>4.6</v>
      </c>
      <c r="E122" s="71">
        <f t="shared" si="1"/>
        <v>19.008264462809915</v>
      </c>
    </row>
    <row r="123" spans="1:5" ht="51">
      <c r="A123" s="16" t="s">
        <v>283</v>
      </c>
      <c r="B123" s="19" t="s">
        <v>249</v>
      </c>
      <c r="C123" s="44">
        <f>C124</f>
        <v>5.5</v>
      </c>
      <c r="D123" s="44">
        <f>D124</f>
        <v>10.1</v>
      </c>
      <c r="E123" s="43" t="s">
        <v>407</v>
      </c>
    </row>
    <row r="124" spans="1:5" ht="63.75">
      <c r="A124" s="14" t="s">
        <v>284</v>
      </c>
      <c r="B124" s="20" t="s">
        <v>248</v>
      </c>
      <c r="C124" s="45">
        <v>5.5</v>
      </c>
      <c r="D124" s="45">
        <v>10.1</v>
      </c>
      <c r="E124" s="46" t="s">
        <v>407</v>
      </c>
    </row>
    <row r="125" spans="1:5" ht="38.25">
      <c r="A125" s="21" t="s">
        <v>211</v>
      </c>
      <c r="B125" s="19" t="s">
        <v>212</v>
      </c>
      <c r="C125" s="44">
        <f>C127+C128+C126</f>
        <v>166.3</v>
      </c>
      <c r="D125" s="44">
        <f>D127+D128+D126</f>
        <v>184.9</v>
      </c>
      <c r="E125" s="70">
        <f t="shared" si="1"/>
        <v>111.18460613349367</v>
      </c>
    </row>
    <row r="126" spans="1:5" ht="64.5" customHeight="1">
      <c r="A126" s="18" t="s">
        <v>250</v>
      </c>
      <c r="B126" s="20" t="s">
        <v>251</v>
      </c>
      <c r="C126" s="45">
        <v>11.5</v>
      </c>
      <c r="D126" s="45">
        <v>6.5</v>
      </c>
      <c r="E126" s="71">
        <f t="shared" si="1"/>
        <v>56.52173913043478</v>
      </c>
    </row>
    <row r="127" spans="1:5" ht="53.25" customHeight="1">
      <c r="A127" s="14" t="s">
        <v>213</v>
      </c>
      <c r="B127" s="20" t="s">
        <v>214</v>
      </c>
      <c r="C127" s="45">
        <f>75+53.3</f>
        <v>128.3</v>
      </c>
      <c r="D127" s="45">
        <v>161.9</v>
      </c>
      <c r="E127" s="46" t="s">
        <v>395</v>
      </c>
    </row>
    <row r="128" spans="1:5" s="7" customFormat="1" ht="51">
      <c r="A128" s="14" t="s">
        <v>285</v>
      </c>
      <c r="B128" s="20" t="s">
        <v>234</v>
      </c>
      <c r="C128" s="45">
        <v>26.5</v>
      </c>
      <c r="D128" s="45">
        <v>16.5</v>
      </c>
      <c r="E128" s="71">
        <f t="shared" si="1"/>
        <v>62.264150943396224</v>
      </c>
    </row>
    <row r="129" spans="1:5" ht="51">
      <c r="A129" s="16" t="s">
        <v>215</v>
      </c>
      <c r="B129" s="19" t="s">
        <v>216</v>
      </c>
      <c r="C129" s="44">
        <f>C130</f>
        <v>1056.7</v>
      </c>
      <c r="D129" s="44">
        <f>D130</f>
        <v>1446.9</v>
      </c>
      <c r="E129" s="43" t="s">
        <v>375</v>
      </c>
    </row>
    <row r="130" spans="1:5" s="7" customFormat="1" ht="63.75">
      <c r="A130" s="14" t="s">
        <v>217</v>
      </c>
      <c r="B130" s="35" t="s">
        <v>218</v>
      </c>
      <c r="C130" s="45">
        <f>4.2+13+0.8+1038.7</f>
        <v>1056.7</v>
      </c>
      <c r="D130" s="45">
        <v>1446.9</v>
      </c>
      <c r="E130" s="46" t="s">
        <v>375</v>
      </c>
    </row>
    <row r="131" spans="1:5" s="7" customFormat="1" ht="79.5" customHeight="1" hidden="1">
      <c r="A131" s="54" t="s">
        <v>306</v>
      </c>
      <c r="B131" s="55" t="s">
        <v>307</v>
      </c>
      <c r="C131" s="44">
        <f>C132+C133</f>
        <v>0</v>
      </c>
      <c r="D131" s="44">
        <f>D132+D133</f>
        <v>0</v>
      </c>
      <c r="E131" s="70" t="e">
        <f t="shared" si="1"/>
        <v>#DIV/0!</v>
      </c>
    </row>
    <row r="132" spans="1:5" s="7" customFormat="1" ht="118.5" customHeight="1" hidden="1">
      <c r="A132" s="56" t="s">
        <v>308</v>
      </c>
      <c r="B132" s="57" t="s">
        <v>309</v>
      </c>
      <c r="C132" s="45">
        <v>0</v>
      </c>
      <c r="D132" s="45">
        <v>0</v>
      </c>
      <c r="E132" s="70" t="e">
        <f t="shared" si="1"/>
        <v>#DIV/0!</v>
      </c>
    </row>
    <row r="133" spans="1:5" s="7" customFormat="1" ht="102.75" customHeight="1" hidden="1">
      <c r="A133" s="56" t="s">
        <v>310</v>
      </c>
      <c r="B133" s="57" t="s">
        <v>311</v>
      </c>
      <c r="C133" s="45">
        <v>0</v>
      </c>
      <c r="D133" s="45">
        <v>0</v>
      </c>
      <c r="E133" s="70" t="e">
        <f t="shared" si="1"/>
        <v>#DIV/0!</v>
      </c>
    </row>
    <row r="134" spans="1:5" s="7" customFormat="1" ht="82.5" customHeight="1">
      <c r="A134" s="16" t="s">
        <v>306</v>
      </c>
      <c r="B134" s="19" t="s">
        <v>307</v>
      </c>
      <c r="C134" s="44">
        <f>C135</f>
        <v>0</v>
      </c>
      <c r="D134" s="44">
        <f>D135</f>
        <v>31.5</v>
      </c>
      <c r="E134" s="70">
        <v>0</v>
      </c>
    </row>
    <row r="135" spans="1:5" s="7" customFormat="1" ht="102.75" customHeight="1">
      <c r="A135" s="14" t="s">
        <v>310</v>
      </c>
      <c r="B135" s="20" t="s">
        <v>311</v>
      </c>
      <c r="C135" s="45">
        <v>0</v>
      </c>
      <c r="D135" s="45">
        <v>31.5</v>
      </c>
      <c r="E135" s="71">
        <v>0</v>
      </c>
    </row>
    <row r="136" spans="1:5" ht="25.5">
      <c r="A136" s="15" t="s">
        <v>219</v>
      </c>
      <c r="B136" s="36" t="s">
        <v>220</v>
      </c>
      <c r="C136" s="42">
        <f>C137</f>
        <v>77.6</v>
      </c>
      <c r="D136" s="42">
        <f>D137</f>
        <v>33</v>
      </c>
      <c r="E136" s="69">
        <f t="shared" si="1"/>
        <v>42.52577319587629</v>
      </c>
    </row>
    <row r="137" spans="1:5" s="7" customFormat="1" ht="46.5" customHeight="1">
      <c r="A137" s="16" t="s">
        <v>286</v>
      </c>
      <c r="B137" s="34" t="s">
        <v>221</v>
      </c>
      <c r="C137" s="44">
        <f>76.1+1.5</f>
        <v>77.6</v>
      </c>
      <c r="D137" s="44">
        <v>33</v>
      </c>
      <c r="E137" s="70">
        <f t="shared" si="1"/>
        <v>42.52577319587629</v>
      </c>
    </row>
    <row r="138" spans="1:5" ht="76.5">
      <c r="A138" s="10" t="s">
        <v>222</v>
      </c>
      <c r="B138" s="22" t="s">
        <v>223</v>
      </c>
      <c r="C138" s="49">
        <f>C139</f>
        <v>643.2</v>
      </c>
      <c r="D138" s="49">
        <f>D139</f>
        <v>191.4</v>
      </c>
      <c r="E138" s="69">
        <f t="shared" si="1"/>
        <v>29.757462686567166</v>
      </c>
    </row>
    <row r="139" spans="1:5" ht="51">
      <c r="A139" s="37" t="s">
        <v>225</v>
      </c>
      <c r="B139" s="17" t="s">
        <v>226</v>
      </c>
      <c r="C139" s="44">
        <f>C140</f>
        <v>643.2</v>
      </c>
      <c r="D139" s="44">
        <f>D140</f>
        <v>191.4</v>
      </c>
      <c r="E139" s="70">
        <f t="shared" si="1"/>
        <v>29.757462686567166</v>
      </c>
    </row>
    <row r="140" spans="1:5" ht="51">
      <c r="A140" s="14" t="s">
        <v>224</v>
      </c>
      <c r="B140" s="13" t="s">
        <v>227</v>
      </c>
      <c r="C140" s="45">
        <f>400+243.2</f>
        <v>643.2</v>
      </c>
      <c r="D140" s="45">
        <v>191.4</v>
      </c>
      <c r="E140" s="71">
        <f t="shared" si="1"/>
        <v>29.757462686567166</v>
      </c>
    </row>
    <row r="141" spans="1:5" ht="51">
      <c r="A141" s="15" t="s">
        <v>287</v>
      </c>
      <c r="B141" s="22" t="s">
        <v>243</v>
      </c>
      <c r="C141" s="42">
        <f>C142</f>
        <v>200</v>
      </c>
      <c r="D141" s="42">
        <f>D142</f>
        <v>0.6</v>
      </c>
      <c r="E141" s="69">
        <f t="shared" si="1"/>
        <v>0.3</v>
      </c>
    </row>
    <row r="142" spans="1:5" ht="38.25">
      <c r="A142" s="16" t="s">
        <v>252</v>
      </c>
      <c r="B142" s="19" t="s">
        <v>253</v>
      </c>
      <c r="C142" s="44">
        <v>200</v>
      </c>
      <c r="D142" s="44">
        <v>0.6</v>
      </c>
      <c r="E142" s="70">
        <f t="shared" si="1"/>
        <v>0.3</v>
      </c>
    </row>
    <row r="143" spans="1:5" ht="67.5" customHeight="1">
      <c r="A143" s="15" t="s">
        <v>356</v>
      </c>
      <c r="B143" s="22" t="s">
        <v>357</v>
      </c>
      <c r="C143" s="42">
        <f>C144+C145</f>
        <v>102.4</v>
      </c>
      <c r="D143" s="42">
        <f>D144+D145</f>
        <v>124.2</v>
      </c>
      <c r="E143" s="48" t="s">
        <v>411</v>
      </c>
    </row>
    <row r="144" spans="1:5" ht="42" customHeight="1">
      <c r="A144" s="14" t="s">
        <v>365</v>
      </c>
      <c r="B144" s="20" t="s">
        <v>358</v>
      </c>
      <c r="C144" s="45">
        <v>102.4</v>
      </c>
      <c r="D144" s="45">
        <v>102.4</v>
      </c>
      <c r="E144" s="70">
        <f t="shared" si="1"/>
        <v>100</v>
      </c>
    </row>
    <row r="145" spans="1:5" ht="55.5" customHeight="1">
      <c r="A145" s="16" t="s">
        <v>359</v>
      </c>
      <c r="B145" s="19" t="s">
        <v>360</v>
      </c>
      <c r="C145" s="44">
        <f>C146+C147</f>
        <v>0</v>
      </c>
      <c r="D145" s="44">
        <f>D146+D147</f>
        <v>21.8</v>
      </c>
      <c r="E145" s="70">
        <v>0</v>
      </c>
    </row>
    <row r="146" spans="1:5" ht="51" customHeight="1">
      <c r="A146" s="14" t="s">
        <v>361</v>
      </c>
      <c r="B146" s="20" t="s">
        <v>362</v>
      </c>
      <c r="C146" s="45">
        <v>0</v>
      </c>
      <c r="D146" s="45">
        <v>-23.8</v>
      </c>
      <c r="E146" s="71">
        <v>0</v>
      </c>
    </row>
    <row r="147" spans="1:5" ht="63.75">
      <c r="A147" s="65" t="s">
        <v>363</v>
      </c>
      <c r="B147" s="13" t="s">
        <v>364</v>
      </c>
      <c r="C147" s="45">
        <v>0</v>
      </c>
      <c r="D147" s="45">
        <v>45.6</v>
      </c>
      <c r="E147" s="71">
        <v>0</v>
      </c>
    </row>
    <row r="148" spans="1:5" s="9" customFormat="1" ht="25.5">
      <c r="A148" s="10" t="s">
        <v>228</v>
      </c>
      <c r="B148" s="22" t="s">
        <v>229</v>
      </c>
      <c r="C148" s="49">
        <f>C149</f>
        <v>788.4</v>
      </c>
      <c r="D148" s="49">
        <f>D149</f>
        <v>203.6</v>
      </c>
      <c r="E148" s="69">
        <f aca="true" t="shared" si="2" ref="E148:E213">D148/C148*100</f>
        <v>25.82445459157788</v>
      </c>
    </row>
    <row r="149" spans="1:5" ht="25.5">
      <c r="A149" s="16" t="s">
        <v>232</v>
      </c>
      <c r="B149" s="17" t="s">
        <v>229</v>
      </c>
      <c r="C149" s="44">
        <f>C150</f>
        <v>788.4</v>
      </c>
      <c r="D149" s="44">
        <f>D150</f>
        <v>203.6</v>
      </c>
      <c r="E149" s="70">
        <f t="shared" si="2"/>
        <v>25.82445459157788</v>
      </c>
    </row>
    <row r="150" spans="1:5" s="7" customFormat="1" ht="51">
      <c r="A150" s="14" t="s">
        <v>230</v>
      </c>
      <c r="B150" s="13" t="s">
        <v>231</v>
      </c>
      <c r="C150" s="45">
        <v>788.4</v>
      </c>
      <c r="D150" s="45">
        <v>203.6</v>
      </c>
      <c r="E150" s="71">
        <f t="shared" si="2"/>
        <v>25.82445459157788</v>
      </c>
    </row>
    <row r="151" spans="1:5" s="7" customFormat="1" ht="18.75" customHeight="1">
      <c r="A151" s="15" t="s">
        <v>366</v>
      </c>
      <c r="B151" s="36" t="s">
        <v>367</v>
      </c>
      <c r="C151" s="42">
        <f>C152+C154</f>
        <v>50</v>
      </c>
      <c r="D151" s="42">
        <f>D152+D154</f>
        <v>68.9</v>
      </c>
      <c r="E151" s="48" t="s">
        <v>375</v>
      </c>
    </row>
    <row r="152" spans="1:5" s="7" customFormat="1" ht="16.5" customHeight="1">
      <c r="A152" s="54" t="s">
        <v>368</v>
      </c>
      <c r="B152" s="66" t="s">
        <v>369</v>
      </c>
      <c r="C152" s="44">
        <f>C153</f>
        <v>0</v>
      </c>
      <c r="D152" s="44">
        <f>D153</f>
        <v>18.9</v>
      </c>
      <c r="E152" s="70">
        <v>0</v>
      </c>
    </row>
    <row r="153" spans="1:5" s="7" customFormat="1" ht="20.25" customHeight="1">
      <c r="A153" s="67" t="s">
        <v>370</v>
      </c>
      <c r="B153" s="73" t="s">
        <v>371</v>
      </c>
      <c r="C153" s="45">
        <v>0</v>
      </c>
      <c r="D153" s="45">
        <v>18.9</v>
      </c>
      <c r="E153" s="71">
        <v>0</v>
      </c>
    </row>
    <row r="154" spans="1:5" s="7" customFormat="1" ht="20.25" customHeight="1">
      <c r="A154" s="16" t="s">
        <v>376</v>
      </c>
      <c r="B154" s="19" t="s">
        <v>377</v>
      </c>
      <c r="C154" s="44">
        <f>C155</f>
        <v>50</v>
      </c>
      <c r="D154" s="44">
        <f>D155</f>
        <v>50</v>
      </c>
      <c r="E154" s="70">
        <f t="shared" si="2"/>
        <v>100</v>
      </c>
    </row>
    <row r="155" spans="1:5" s="7" customFormat="1" ht="20.25" customHeight="1">
      <c r="A155" s="14" t="s">
        <v>378</v>
      </c>
      <c r="B155" s="20" t="s">
        <v>379</v>
      </c>
      <c r="C155" s="45">
        <v>50</v>
      </c>
      <c r="D155" s="45">
        <v>50</v>
      </c>
      <c r="E155" s="71">
        <f t="shared" si="2"/>
        <v>100</v>
      </c>
    </row>
    <row r="156" spans="1:5" ht="18" customHeight="1">
      <c r="A156" s="10" t="s">
        <v>48</v>
      </c>
      <c r="B156" s="11" t="s">
        <v>49</v>
      </c>
      <c r="C156" s="42">
        <f>C157+C206+C211+C209</f>
        <v>3886776.3999999994</v>
      </c>
      <c r="D156" s="42">
        <f>D157+D206+D211+D209</f>
        <v>1897872.6999999997</v>
      </c>
      <c r="E156" s="69">
        <f t="shared" si="2"/>
        <v>48.8289653091441</v>
      </c>
    </row>
    <row r="157" spans="1:5" ht="25.5">
      <c r="A157" s="16" t="s">
        <v>50</v>
      </c>
      <c r="B157" s="17" t="s">
        <v>51</v>
      </c>
      <c r="C157" s="44">
        <f>C158+C165+C188+C201</f>
        <v>3696773.6999999997</v>
      </c>
      <c r="D157" s="44">
        <f>D158+D165+D188+D201</f>
        <v>1856084.0999999999</v>
      </c>
      <c r="E157" s="70">
        <f t="shared" si="2"/>
        <v>50.20821534193451</v>
      </c>
    </row>
    <row r="158" spans="1:5" ht="25.5">
      <c r="A158" s="15" t="s">
        <v>136</v>
      </c>
      <c r="B158" s="11" t="s">
        <v>154</v>
      </c>
      <c r="C158" s="42">
        <f>C159</f>
        <v>607791.4</v>
      </c>
      <c r="D158" s="42">
        <f>D159+D161+D163</f>
        <v>479613.9</v>
      </c>
      <c r="E158" s="69">
        <f t="shared" si="2"/>
        <v>78.91093885171787</v>
      </c>
    </row>
    <row r="159" spans="1:5" ht="20.25" customHeight="1">
      <c r="A159" s="16" t="s">
        <v>52</v>
      </c>
      <c r="B159" s="17" t="s">
        <v>155</v>
      </c>
      <c r="C159" s="44">
        <f>C160+C161</f>
        <v>607791.4</v>
      </c>
      <c r="D159" s="44">
        <f>D160</f>
        <v>409212.9</v>
      </c>
      <c r="E159" s="70">
        <f t="shared" si="2"/>
        <v>67.32785294428318</v>
      </c>
    </row>
    <row r="160" spans="1:5" ht="25.5">
      <c r="A160" s="14" t="s">
        <v>242</v>
      </c>
      <c r="B160" s="13" t="s">
        <v>156</v>
      </c>
      <c r="C160" s="45">
        <v>511516.2</v>
      </c>
      <c r="D160" s="45">
        <v>409212.9</v>
      </c>
      <c r="E160" s="71">
        <f t="shared" si="2"/>
        <v>79.99998827016623</v>
      </c>
    </row>
    <row r="161" spans="1:5" ht="25.5">
      <c r="A161" s="16" t="s">
        <v>53</v>
      </c>
      <c r="B161" s="17" t="s">
        <v>157</v>
      </c>
      <c r="C161" s="44">
        <f>SUM(C162)</f>
        <v>96275.2</v>
      </c>
      <c r="D161" s="44">
        <f>SUM(D162)</f>
        <v>49902.3</v>
      </c>
      <c r="E161" s="70">
        <f t="shared" si="2"/>
        <v>51.83297463936716</v>
      </c>
    </row>
    <row r="162" spans="1:5" ht="25.5">
      <c r="A162" s="14" t="s">
        <v>54</v>
      </c>
      <c r="B162" s="13" t="s">
        <v>158</v>
      </c>
      <c r="C162" s="45">
        <v>96275.2</v>
      </c>
      <c r="D162" s="45">
        <v>49902.3</v>
      </c>
      <c r="E162" s="71">
        <f t="shared" si="2"/>
        <v>51.83297463936716</v>
      </c>
    </row>
    <row r="163" spans="1:5" ht="12.75">
      <c r="A163" s="77" t="s">
        <v>412</v>
      </c>
      <c r="B163" s="17" t="s">
        <v>409</v>
      </c>
      <c r="C163" s="44">
        <f>SUM(C164)</f>
        <v>0</v>
      </c>
      <c r="D163" s="44">
        <f>SUM(D164)</f>
        <v>20498.7</v>
      </c>
      <c r="E163" s="70">
        <v>0</v>
      </c>
    </row>
    <row r="164" spans="1:5" ht="12.75">
      <c r="A164" s="78" t="s">
        <v>413</v>
      </c>
      <c r="B164" s="13" t="s">
        <v>408</v>
      </c>
      <c r="C164" s="45">
        <v>0</v>
      </c>
      <c r="D164" s="45">
        <v>20498.7</v>
      </c>
      <c r="E164" s="71">
        <v>0</v>
      </c>
    </row>
    <row r="165" spans="1:5" ht="25.5">
      <c r="A165" s="15" t="s">
        <v>113</v>
      </c>
      <c r="B165" s="11" t="s">
        <v>159</v>
      </c>
      <c r="C165" s="42">
        <f>C166+C168+C170+C172+C174+C176+C178+C180+C182+C184+C186</f>
        <v>1468954</v>
      </c>
      <c r="D165" s="42">
        <f>D166+D168+D170+D172+D174+D176+D178+D180+D182+D184+D186</f>
        <v>313717</v>
      </c>
      <c r="E165" s="69">
        <f t="shared" si="2"/>
        <v>21.356489039139415</v>
      </c>
    </row>
    <row r="166" spans="1:5" ht="45.75" customHeight="1">
      <c r="A166" s="16" t="s">
        <v>380</v>
      </c>
      <c r="B166" s="19" t="s">
        <v>383</v>
      </c>
      <c r="C166" s="44">
        <f>C167</f>
        <v>26647.9</v>
      </c>
      <c r="D166" s="44">
        <f>D167</f>
        <v>5633.7</v>
      </c>
      <c r="E166" s="70">
        <f t="shared" si="2"/>
        <v>21.141253156909173</v>
      </c>
    </row>
    <row r="167" spans="1:5" ht="50.25" customHeight="1">
      <c r="A167" s="14" t="s">
        <v>381</v>
      </c>
      <c r="B167" s="20" t="s">
        <v>382</v>
      </c>
      <c r="C167" s="45">
        <v>26647.9</v>
      </c>
      <c r="D167" s="45">
        <v>5633.7</v>
      </c>
      <c r="E167" s="70">
        <f t="shared" si="2"/>
        <v>21.141253156909173</v>
      </c>
    </row>
    <row r="168" spans="1:5" ht="28.5" customHeight="1">
      <c r="A168" s="16" t="s">
        <v>320</v>
      </c>
      <c r="B168" s="19" t="s">
        <v>322</v>
      </c>
      <c r="C168" s="44">
        <f>C169</f>
        <v>714576.7</v>
      </c>
      <c r="D168" s="44">
        <f>D169</f>
        <v>0</v>
      </c>
      <c r="E168" s="70">
        <f t="shared" si="2"/>
        <v>0</v>
      </c>
    </row>
    <row r="169" spans="1:5" ht="35.25" customHeight="1">
      <c r="A169" s="14" t="s">
        <v>321</v>
      </c>
      <c r="B169" s="20" t="s">
        <v>323</v>
      </c>
      <c r="C169" s="45">
        <v>714576.7</v>
      </c>
      <c r="D169" s="45">
        <v>0</v>
      </c>
      <c r="E169" s="71">
        <f t="shared" si="2"/>
        <v>0</v>
      </c>
    </row>
    <row r="170" spans="1:5" ht="51.75" customHeight="1">
      <c r="A170" s="16" t="s">
        <v>384</v>
      </c>
      <c r="B170" s="17" t="s">
        <v>385</v>
      </c>
      <c r="C170" s="44">
        <f>C171</f>
        <v>15645</v>
      </c>
      <c r="D170" s="44">
        <f>D171</f>
        <v>0</v>
      </c>
      <c r="E170" s="70">
        <f t="shared" si="2"/>
        <v>0</v>
      </c>
    </row>
    <row r="171" spans="1:5" ht="56.25" customHeight="1">
      <c r="A171" s="14" t="s">
        <v>386</v>
      </c>
      <c r="B171" s="13" t="s">
        <v>387</v>
      </c>
      <c r="C171" s="45">
        <v>15645</v>
      </c>
      <c r="D171" s="45">
        <v>0</v>
      </c>
      <c r="E171" s="71">
        <f t="shared" si="2"/>
        <v>0</v>
      </c>
    </row>
    <row r="172" spans="1:5" ht="45" customHeight="1">
      <c r="A172" s="60" t="s">
        <v>340</v>
      </c>
      <c r="B172" s="17" t="s">
        <v>341</v>
      </c>
      <c r="C172" s="44">
        <f>C173</f>
        <v>23466.8</v>
      </c>
      <c r="D172" s="44">
        <f>D173</f>
        <v>0</v>
      </c>
      <c r="E172" s="70">
        <f t="shared" si="2"/>
        <v>0</v>
      </c>
    </row>
    <row r="173" spans="1:5" ht="45.75" customHeight="1">
      <c r="A173" s="14" t="s">
        <v>342</v>
      </c>
      <c r="B173" s="13" t="s">
        <v>343</v>
      </c>
      <c r="C173" s="45">
        <f>9670+13796.8</f>
        <v>23466.8</v>
      </c>
      <c r="D173" s="45">
        <v>0</v>
      </c>
      <c r="E173" s="71">
        <f t="shared" si="2"/>
        <v>0</v>
      </c>
    </row>
    <row r="174" spans="1:5" ht="55.5" customHeight="1">
      <c r="A174" s="16" t="s">
        <v>337</v>
      </c>
      <c r="B174" s="19" t="s">
        <v>338</v>
      </c>
      <c r="C174" s="44">
        <f>C175</f>
        <v>2958.6</v>
      </c>
      <c r="D174" s="44">
        <f>D175</f>
        <v>1517.4</v>
      </c>
      <c r="E174" s="70">
        <f>D174/C174*100</f>
        <v>51.287771243155554</v>
      </c>
    </row>
    <row r="175" spans="1:5" ht="56.25" customHeight="1">
      <c r="A175" s="14" t="s">
        <v>336</v>
      </c>
      <c r="B175" s="20" t="s">
        <v>339</v>
      </c>
      <c r="C175" s="45">
        <f>1804.8+1153.8</f>
        <v>2958.6</v>
      </c>
      <c r="D175" s="45">
        <v>1517.4</v>
      </c>
      <c r="E175" s="71">
        <f>D175/C175*100</f>
        <v>51.287771243155554</v>
      </c>
    </row>
    <row r="176" spans="1:5" ht="38.25">
      <c r="A176" s="16" t="s">
        <v>288</v>
      </c>
      <c r="B176" s="17" t="s">
        <v>235</v>
      </c>
      <c r="C176" s="44">
        <f>C177</f>
        <v>34229.4</v>
      </c>
      <c r="D176" s="44">
        <f>D177</f>
        <v>13811.8</v>
      </c>
      <c r="E176" s="70">
        <f t="shared" si="2"/>
        <v>40.350692679392566</v>
      </c>
    </row>
    <row r="177" spans="1:5" ht="44.25" customHeight="1">
      <c r="A177" s="14" t="s">
        <v>289</v>
      </c>
      <c r="B177" s="13" t="s">
        <v>236</v>
      </c>
      <c r="C177" s="45">
        <v>34229.4</v>
      </c>
      <c r="D177" s="45">
        <v>13811.8</v>
      </c>
      <c r="E177" s="71">
        <f t="shared" si="2"/>
        <v>40.350692679392566</v>
      </c>
    </row>
    <row r="178" spans="1:5" ht="44.25" customHeight="1">
      <c r="A178" s="16" t="s">
        <v>316</v>
      </c>
      <c r="B178" s="17" t="s">
        <v>318</v>
      </c>
      <c r="C178" s="44">
        <f>C179</f>
        <v>34217.5</v>
      </c>
      <c r="D178" s="44">
        <f>D179</f>
        <v>33975.7</v>
      </c>
      <c r="E178" s="70">
        <f t="shared" si="2"/>
        <v>99.29334404909767</v>
      </c>
    </row>
    <row r="179" spans="1:5" ht="44.25" customHeight="1">
      <c r="A179" s="14" t="s">
        <v>317</v>
      </c>
      <c r="B179" s="13" t="s">
        <v>319</v>
      </c>
      <c r="C179" s="45">
        <v>34217.5</v>
      </c>
      <c r="D179" s="45">
        <v>33975.7</v>
      </c>
      <c r="E179" s="71">
        <f t="shared" si="2"/>
        <v>99.29334404909767</v>
      </c>
    </row>
    <row r="180" spans="1:5" ht="25.5" customHeight="1">
      <c r="A180" s="16" t="s">
        <v>290</v>
      </c>
      <c r="B180" s="17" t="s">
        <v>160</v>
      </c>
      <c r="C180" s="44">
        <f>C181</f>
        <v>23447.699999999997</v>
      </c>
      <c r="D180" s="44">
        <f>D181</f>
        <v>23391.8</v>
      </c>
      <c r="E180" s="70">
        <f t="shared" si="2"/>
        <v>99.7615970862814</v>
      </c>
    </row>
    <row r="181" spans="1:5" ht="25.5">
      <c r="A181" s="14" t="s">
        <v>291</v>
      </c>
      <c r="B181" s="13" t="s">
        <v>161</v>
      </c>
      <c r="C181" s="45">
        <f>23940.1-492.4</f>
        <v>23447.699999999997</v>
      </c>
      <c r="D181" s="45">
        <v>23391.8</v>
      </c>
      <c r="E181" s="71">
        <f t="shared" si="2"/>
        <v>99.7615970862814</v>
      </c>
    </row>
    <row r="182" spans="1:5" ht="18" customHeight="1">
      <c r="A182" s="16" t="s">
        <v>292</v>
      </c>
      <c r="B182" s="17" t="s">
        <v>237</v>
      </c>
      <c r="C182" s="44">
        <f>C183</f>
        <v>149.20000000000002</v>
      </c>
      <c r="D182" s="44">
        <f>D183</f>
        <v>149.3</v>
      </c>
      <c r="E182" s="70">
        <f t="shared" si="2"/>
        <v>100.06702412868633</v>
      </c>
    </row>
    <row r="183" spans="1:5" ht="25.5">
      <c r="A183" s="14" t="s">
        <v>417</v>
      </c>
      <c r="B183" s="13" t="s">
        <v>237</v>
      </c>
      <c r="C183" s="45">
        <f>149.3-0.1</f>
        <v>149.20000000000002</v>
      </c>
      <c r="D183" s="45">
        <v>149.3</v>
      </c>
      <c r="E183" s="71">
        <f t="shared" si="2"/>
        <v>100.06702412868633</v>
      </c>
    </row>
    <row r="184" spans="1:5" ht="25.5">
      <c r="A184" s="16" t="s">
        <v>182</v>
      </c>
      <c r="B184" s="17" t="s">
        <v>162</v>
      </c>
      <c r="C184" s="44">
        <f>C185</f>
        <v>15560.4</v>
      </c>
      <c r="D184" s="44">
        <f>D185</f>
        <v>15560.3</v>
      </c>
      <c r="E184" s="70">
        <f t="shared" si="2"/>
        <v>99.99935734299889</v>
      </c>
    </row>
    <row r="185" spans="1:5" ht="25.5">
      <c r="A185" s="14" t="s">
        <v>293</v>
      </c>
      <c r="B185" s="13" t="s">
        <v>163</v>
      </c>
      <c r="C185" s="45">
        <f>9491.9+6068.5</f>
        <v>15560.4</v>
      </c>
      <c r="D185" s="45">
        <v>15560.3</v>
      </c>
      <c r="E185" s="71">
        <f t="shared" si="2"/>
        <v>99.99935734299889</v>
      </c>
    </row>
    <row r="186" spans="1:5" ht="18" customHeight="1">
      <c r="A186" s="16" t="s">
        <v>55</v>
      </c>
      <c r="B186" s="17" t="s">
        <v>164</v>
      </c>
      <c r="C186" s="44">
        <f>C187</f>
        <v>578054.8</v>
      </c>
      <c r="D186" s="44">
        <f>D187</f>
        <v>219677</v>
      </c>
      <c r="E186" s="70">
        <f t="shared" si="2"/>
        <v>38.002798350606206</v>
      </c>
    </row>
    <row r="187" spans="1:5" ht="24" customHeight="1">
      <c r="A187" s="14" t="s">
        <v>114</v>
      </c>
      <c r="B187" s="13" t="s">
        <v>165</v>
      </c>
      <c r="C187" s="45">
        <f>63356.6-8023.9+486.5+193979.2+95000+234862.1-1605.7</f>
        <v>578054.8</v>
      </c>
      <c r="D187" s="45">
        <v>219677</v>
      </c>
      <c r="E187" s="71">
        <f t="shared" si="2"/>
        <v>38.002798350606206</v>
      </c>
    </row>
    <row r="188" spans="1:5" ht="25.5">
      <c r="A188" s="15" t="s">
        <v>137</v>
      </c>
      <c r="B188" s="11" t="s">
        <v>166</v>
      </c>
      <c r="C188" s="42">
        <f>C189+C191+C193+C195+C199+C197</f>
        <v>1574690.1999999997</v>
      </c>
      <c r="D188" s="42">
        <f>D189+D191+D193+D195+D199+D197</f>
        <v>1029517.5</v>
      </c>
      <c r="E188" s="69">
        <f t="shared" si="2"/>
        <v>65.37905043163413</v>
      </c>
    </row>
    <row r="189" spans="1:5" ht="25.5">
      <c r="A189" s="16" t="s">
        <v>57</v>
      </c>
      <c r="B189" s="17" t="s">
        <v>167</v>
      </c>
      <c r="C189" s="44">
        <f>SUM(C190)</f>
        <v>1530631.1999999997</v>
      </c>
      <c r="D189" s="44">
        <f>SUM(D190)</f>
        <v>1002980.3</v>
      </c>
      <c r="E189" s="70">
        <f t="shared" si="2"/>
        <v>65.5272347773912</v>
      </c>
    </row>
    <row r="190" spans="1:5" ht="25.5">
      <c r="A190" s="14" t="s">
        <v>140</v>
      </c>
      <c r="B190" s="13" t="s">
        <v>168</v>
      </c>
      <c r="C190" s="45">
        <f>1472512.9-374.1+9.4+7.1+217.1+246.4+803+0.9+48429.6+8778.9</f>
        <v>1530631.1999999997</v>
      </c>
      <c r="D190" s="45">
        <v>1002980.3</v>
      </c>
      <c r="E190" s="71">
        <f t="shared" si="2"/>
        <v>65.5272347773912</v>
      </c>
    </row>
    <row r="191" spans="1:5" ht="51">
      <c r="A191" s="16" t="s">
        <v>134</v>
      </c>
      <c r="B191" s="17" t="s">
        <v>169</v>
      </c>
      <c r="C191" s="44">
        <f>C192</f>
        <v>32179</v>
      </c>
      <c r="D191" s="44">
        <f>D192</f>
        <v>21497.6</v>
      </c>
      <c r="E191" s="70">
        <f t="shared" si="2"/>
        <v>66.80630224680691</v>
      </c>
    </row>
    <row r="192" spans="1:5" ht="51">
      <c r="A192" s="14" t="s">
        <v>133</v>
      </c>
      <c r="B192" s="13" t="s">
        <v>170</v>
      </c>
      <c r="C192" s="45">
        <v>32179</v>
      </c>
      <c r="D192" s="45">
        <v>21497.6</v>
      </c>
      <c r="E192" s="71">
        <f t="shared" si="2"/>
        <v>66.80630224680691</v>
      </c>
    </row>
    <row r="193" spans="1:5" ht="38.25">
      <c r="A193" s="16" t="s">
        <v>142</v>
      </c>
      <c r="B193" s="17" t="s">
        <v>171</v>
      </c>
      <c r="C193" s="44">
        <f>C194</f>
        <v>1.8</v>
      </c>
      <c r="D193" s="44">
        <f>D194</f>
        <v>0</v>
      </c>
      <c r="E193" s="70">
        <f t="shared" si="2"/>
        <v>0</v>
      </c>
    </row>
    <row r="194" spans="1:5" ht="51">
      <c r="A194" s="14" t="s">
        <v>143</v>
      </c>
      <c r="B194" s="13" t="s">
        <v>172</v>
      </c>
      <c r="C194" s="45">
        <v>1.8</v>
      </c>
      <c r="D194" s="45">
        <v>0</v>
      </c>
      <c r="E194" s="71">
        <f t="shared" si="2"/>
        <v>0</v>
      </c>
    </row>
    <row r="195" spans="1:5" ht="38.25">
      <c r="A195" s="16" t="s">
        <v>294</v>
      </c>
      <c r="B195" s="19" t="s">
        <v>239</v>
      </c>
      <c r="C195" s="44">
        <f>C196</f>
        <v>2000</v>
      </c>
      <c r="D195" s="44">
        <f>D196</f>
        <v>0</v>
      </c>
      <c r="E195" s="70">
        <f t="shared" si="2"/>
        <v>0</v>
      </c>
    </row>
    <row r="196" spans="1:5" ht="51">
      <c r="A196" s="14" t="s">
        <v>313</v>
      </c>
      <c r="B196" s="20" t="s">
        <v>238</v>
      </c>
      <c r="C196" s="45">
        <v>2000</v>
      </c>
      <c r="D196" s="45">
        <v>0</v>
      </c>
      <c r="E196" s="71">
        <f t="shared" si="2"/>
        <v>0</v>
      </c>
    </row>
    <row r="197" spans="1:5" ht="53.25" customHeight="1">
      <c r="A197" s="16" t="s">
        <v>312</v>
      </c>
      <c r="B197" s="19" t="s">
        <v>315</v>
      </c>
      <c r="C197" s="44">
        <f>C198</f>
        <v>2000</v>
      </c>
      <c r="D197" s="44">
        <f>D198</f>
        <v>0</v>
      </c>
      <c r="E197" s="70">
        <f t="shared" si="2"/>
        <v>0</v>
      </c>
    </row>
    <row r="198" spans="1:5" ht="57" customHeight="1">
      <c r="A198" s="14" t="s">
        <v>314</v>
      </c>
      <c r="B198" s="20" t="s">
        <v>315</v>
      </c>
      <c r="C198" s="45">
        <v>2000</v>
      </c>
      <c r="D198" s="45">
        <v>0</v>
      </c>
      <c r="E198" s="71">
        <f t="shared" si="2"/>
        <v>0</v>
      </c>
    </row>
    <row r="199" spans="1:5" ht="25.5">
      <c r="A199" s="16" t="s">
        <v>56</v>
      </c>
      <c r="B199" s="17" t="s">
        <v>173</v>
      </c>
      <c r="C199" s="44">
        <f>C200</f>
        <v>7878.2</v>
      </c>
      <c r="D199" s="44">
        <f>D200</f>
        <v>5039.6</v>
      </c>
      <c r="E199" s="70">
        <f t="shared" si="2"/>
        <v>63.96892691223884</v>
      </c>
    </row>
    <row r="200" spans="1:5" ht="30.75" customHeight="1">
      <c r="A200" s="14" t="s">
        <v>139</v>
      </c>
      <c r="B200" s="13" t="s">
        <v>174</v>
      </c>
      <c r="C200" s="45">
        <f>6942.3+935.9</f>
        <v>7878.2</v>
      </c>
      <c r="D200" s="45">
        <v>5039.6</v>
      </c>
      <c r="E200" s="71">
        <f t="shared" si="2"/>
        <v>63.96892691223884</v>
      </c>
    </row>
    <row r="201" spans="1:5" ht="16.5" customHeight="1">
      <c r="A201" s="15" t="s">
        <v>58</v>
      </c>
      <c r="B201" s="11" t="s">
        <v>175</v>
      </c>
      <c r="C201" s="42">
        <f>C204+C202</f>
        <v>45338.100000000006</v>
      </c>
      <c r="D201" s="42">
        <f>D204+D202</f>
        <v>33235.7</v>
      </c>
      <c r="E201" s="69">
        <f t="shared" si="2"/>
        <v>73.30633617200543</v>
      </c>
    </row>
    <row r="202" spans="1:5" ht="38.25">
      <c r="A202" s="16" t="s">
        <v>295</v>
      </c>
      <c r="B202" s="19" t="s">
        <v>254</v>
      </c>
      <c r="C202" s="44">
        <f>C203</f>
        <v>34060.3</v>
      </c>
      <c r="D202" s="44">
        <f>D203</f>
        <v>24979.6</v>
      </c>
      <c r="E202" s="70">
        <f t="shared" si="2"/>
        <v>73.3393422841255</v>
      </c>
    </row>
    <row r="203" spans="1:5" ht="51">
      <c r="A203" s="18" t="s">
        <v>296</v>
      </c>
      <c r="B203" s="20" t="s">
        <v>255</v>
      </c>
      <c r="C203" s="45">
        <v>34060.3</v>
      </c>
      <c r="D203" s="45">
        <v>24979.6</v>
      </c>
      <c r="E203" s="71">
        <f t="shared" si="2"/>
        <v>73.3393422841255</v>
      </c>
    </row>
    <row r="204" spans="1:5" ht="23.25" customHeight="1">
      <c r="A204" s="21" t="s">
        <v>59</v>
      </c>
      <c r="B204" s="17" t="s">
        <v>176</v>
      </c>
      <c r="C204" s="44">
        <f>SUM(C205)</f>
        <v>11277.800000000001</v>
      </c>
      <c r="D204" s="44">
        <f>SUM(D205)</f>
        <v>8256.1</v>
      </c>
      <c r="E204" s="70">
        <f t="shared" si="2"/>
        <v>73.20665377999255</v>
      </c>
    </row>
    <row r="205" spans="1:5" ht="25.5">
      <c r="A205" s="18" t="s">
        <v>141</v>
      </c>
      <c r="B205" s="13" t="s">
        <v>177</v>
      </c>
      <c r="C205" s="45">
        <f>8808.7+1229.6+220+270-71.6-86.3+700+207.4</f>
        <v>11277.800000000001</v>
      </c>
      <c r="D205" s="45">
        <v>8256.1</v>
      </c>
      <c r="E205" s="71">
        <f t="shared" si="2"/>
        <v>73.20665377999255</v>
      </c>
    </row>
    <row r="206" spans="1:5" ht="12.75">
      <c r="A206" s="15" t="s">
        <v>324</v>
      </c>
      <c r="B206" s="11" t="s">
        <v>325</v>
      </c>
      <c r="C206" s="42">
        <f>C207</f>
        <v>195394</v>
      </c>
      <c r="D206" s="42">
        <f>D207</f>
        <v>47179.8</v>
      </c>
      <c r="E206" s="69">
        <f t="shared" si="2"/>
        <v>24.145981964645795</v>
      </c>
    </row>
    <row r="207" spans="1:5" ht="12.75">
      <c r="A207" s="16" t="s">
        <v>326</v>
      </c>
      <c r="B207" s="17" t="s">
        <v>327</v>
      </c>
      <c r="C207" s="44">
        <f>C208</f>
        <v>195394</v>
      </c>
      <c r="D207" s="44">
        <f>D208</f>
        <v>47179.8</v>
      </c>
      <c r="E207" s="70">
        <f t="shared" si="2"/>
        <v>24.145981964645795</v>
      </c>
    </row>
    <row r="208" spans="1:5" ht="12.75">
      <c r="A208" s="14" t="s">
        <v>328</v>
      </c>
      <c r="B208" s="13" t="s">
        <v>329</v>
      </c>
      <c r="C208" s="45">
        <f>51850+4300+3150+45000+91000+94</f>
        <v>195394</v>
      </c>
      <c r="D208" s="45">
        <v>47179.8</v>
      </c>
      <c r="E208" s="71">
        <f t="shared" si="2"/>
        <v>24.145981964645795</v>
      </c>
    </row>
    <row r="209" spans="1:5" ht="51">
      <c r="A209" s="15" t="s">
        <v>415</v>
      </c>
      <c r="B209" s="22" t="s">
        <v>372</v>
      </c>
      <c r="C209" s="42">
        <f>C210</f>
        <v>452.9</v>
      </c>
      <c r="D209" s="42">
        <f>D210</f>
        <v>452.9</v>
      </c>
      <c r="E209" s="69">
        <f t="shared" si="2"/>
        <v>100</v>
      </c>
    </row>
    <row r="210" spans="1:5" ht="25.5">
      <c r="A210" s="16" t="s">
        <v>373</v>
      </c>
      <c r="B210" s="17" t="s">
        <v>374</v>
      </c>
      <c r="C210" s="44">
        <v>452.9</v>
      </c>
      <c r="D210" s="44">
        <v>452.9</v>
      </c>
      <c r="E210" s="70">
        <f t="shared" si="2"/>
        <v>100</v>
      </c>
    </row>
    <row r="211" spans="1:5" ht="38.25">
      <c r="A211" s="10" t="s">
        <v>416</v>
      </c>
      <c r="B211" s="22" t="s">
        <v>333</v>
      </c>
      <c r="C211" s="42">
        <f>C212</f>
        <v>-5844.2</v>
      </c>
      <c r="D211" s="42">
        <f>D212</f>
        <v>-5844.1</v>
      </c>
      <c r="E211" s="69">
        <f t="shared" si="2"/>
        <v>99.9982889018172</v>
      </c>
    </row>
    <row r="212" spans="1:5" ht="38.25">
      <c r="A212" s="21" t="s">
        <v>334</v>
      </c>
      <c r="B212" s="19" t="s">
        <v>335</v>
      </c>
      <c r="C212" s="44">
        <f>-5391.3-452.9</f>
        <v>-5844.2</v>
      </c>
      <c r="D212" s="44">
        <v>-5844.1</v>
      </c>
      <c r="E212" s="70">
        <f t="shared" si="2"/>
        <v>99.9982889018172</v>
      </c>
    </row>
    <row r="213" spans="1:5" s="12" customFormat="1" ht="12.75">
      <c r="A213" s="10" t="s">
        <v>60</v>
      </c>
      <c r="B213" s="11"/>
      <c r="C213" s="42">
        <f>C9+C156</f>
        <v>4984359.799999999</v>
      </c>
      <c r="D213" s="42">
        <f>D9+D156</f>
        <v>2739322.6999999993</v>
      </c>
      <c r="E213" s="69">
        <f t="shared" si="2"/>
        <v>54.95836596707966</v>
      </c>
    </row>
  </sheetData>
  <sheetProtection/>
  <mergeCells count="4">
    <mergeCell ref="B1:E1"/>
    <mergeCell ref="B2:E2"/>
    <mergeCell ref="B3:E3"/>
    <mergeCell ref="A5:E5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2023-10-22T13:56:33Z</cp:lastPrinted>
  <dcterms:created xsi:type="dcterms:W3CDTF">1996-10-08T23:32:33Z</dcterms:created>
  <dcterms:modified xsi:type="dcterms:W3CDTF">2023-11-15T11:38:20Z</dcterms:modified>
  <cp:category/>
  <cp:version/>
  <cp:contentType/>
  <cp:contentStatus/>
</cp:coreProperties>
</file>