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сведения о доходах 2022-2026гг" sheetId="1" r:id="rId1"/>
  </sheets>
  <definedNames/>
  <calcPr fullCalcOnLoad="1"/>
</workbook>
</file>

<file path=xl/sharedStrings.xml><?xml version="1.0" encoding="utf-8"?>
<sst xmlns="http://schemas.openxmlformats.org/spreadsheetml/2006/main" count="92" uniqueCount="91">
  <si>
    <t>ИТОГО НАЛОГОВЫХ ДОХОДОВ</t>
  </si>
  <si>
    <t>ИТОГО НЕНАЛОГОВЫХ ДОХОДОВ</t>
  </si>
  <si>
    <t>5. Штрафные санкции, возмещения ущерба</t>
  </si>
  <si>
    <t>6. Прочие неналоговые доходы</t>
  </si>
  <si>
    <t>3. Налоги на совокупный доход всего, в том числе:</t>
  </si>
  <si>
    <t>3.1. Упрощенная система налогообложения</t>
  </si>
  <si>
    <t xml:space="preserve">3.2. ЕН на вмененный доход </t>
  </si>
  <si>
    <t>3.3. Сельскохозяйственный налог</t>
  </si>
  <si>
    <t>3.4. Патентная система налогообложения</t>
  </si>
  <si>
    <t>Наименование доходов</t>
  </si>
  <si>
    <t>2. Плата за негативное воздействие на окружающую среду</t>
  </si>
  <si>
    <t>4.1. Доходы от реализации муниципального имущества</t>
  </si>
  <si>
    <t>4.2. Доходы от приватизации муниципального имущества</t>
  </si>
  <si>
    <t>4. Доходы от продажи материальных и нематериальных активов всего, в том числе:</t>
  </si>
  <si>
    <t>Прочие безвозмездные поступления (в рамках соглашения о сотрудничестве между ПАО "Нефтяная компания "ЛУКОЙЛ" и Правительством ХМАО-Югры)</t>
  </si>
  <si>
    <t>Планируемые поступления доходов</t>
  </si>
  <si>
    <t>4.3.  Доходы от продажи земельных участков</t>
  </si>
  <si>
    <t>4.1.  Налог на имущество c физических лиц</t>
  </si>
  <si>
    <t>5. Государственная пошлина</t>
  </si>
  <si>
    <t xml:space="preserve"> 1.  Доходы от использования муниципального имущества, в том числе:</t>
  </si>
  <si>
    <t>Дотации</t>
  </si>
  <si>
    <t>Субсидии</t>
  </si>
  <si>
    <t>Субвенции на реализацию госполномочий</t>
  </si>
  <si>
    <t>Иные межбюджетные трансферты</t>
  </si>
  <si>
    <t>1.3. Прочие доходы от использования муниципального имущества</t>
  </si>
  <si>
    <t xml:space="preserve">1. 1. Доходы, получаемые в виде арендной платы за земельные участки
 </t>
  </si>
  <si>
    <t xml:space="preserve">1.2. Доходы от сдачи в аренду муниципального имущества
</t>
  </si>
  <si>
    <t xml:space="preserve">1. Налог на доходы физических лиц </t>
  </si>
  <si>
    <t>000 1 01 02000 01 0000 110</t>
  </si>
  <si>
    <t>000 1 05 00000 00 0000 000</t>
  </si>
  <si>
    <t>000 1 05 01000 00 0000 110</t>
  </si>
  <si>
    <t>000 1 06 06000 00 0000 110</t>
  </si>
  <si>
    <t>000 1 06 01000 00 0000 110</t>
  </si>
  <si>
    <t>000 1 06 00000 00 0000 000</t>
  </si>
  <si>
    <t>000 1 08 00000 00 0000 000</t>
  </si>
  <si>
    <t>000 1 03 02000 01 0000 110</t>
  </si>
  <si>
    <t>000 1 05 02000 02 0000 110</t>
  </si>
  <si>
    <t>000 1 05 03000 01 0000 110</t>
  </si>
  <si>
    <t>000 1 05 04000 02 0000 110</t>
  </si>
  <si>
    <t>Код бюджетной классификации</t>
  </si>
  <si>
    <t>000 1 11 00000 00 0000 000</t>
  </si>
  <si>
    <t>000 1 11 05000 00 0000 120</t>
  </si>
  <si>
    <t>000 1 11 09000 00 0000 120</t>
  </si>
  <si>
    <t>000 1 12 01000 01 0000 120</t>
  </si>
  <si>
    <t>000 1 13 00000 00 0000 000</t>
  </si>
  <si>
    <t>000 1 14 00000 00 0000 000</t>
  </si>
  <si>
    <t>000 1 14 06000 00 0000 430</t>
  </si>
  <si>
    <t>000 1 14 02000 00 0000 000</t>
  </si>
  <si>
    <t>000 1 16 00000 00 0000 000</t>
  </si>
  <si>
    <t>000 1 17 00000 00 0000 000</t>
  </si>
  <si>
    <t>000 2 00 00000 00 0000 000</t>
  </si>
  <si>
    <t xml:space="preserve">Прочие безвозмездные поступления, в том числе: </t>
  </si>
  <si>
    <t>000 1 00 00000 00 0000 000</t>
  </si>
  <si>
    <t>ИТОГО НАЛОГОВЫХ И НЕНАЛОГОВЫХ ДОХОДОВ, в том числе:</t>
  </si>
  <si>
    <t>000 8 50 00000 00 0000 180</t>
  </si>
  <si>
    <t>000 1 13 01000 00 0000 130</t>
  </si>
  <si>
    <t>3.1.Доходы от оказания платных услуг (работ)</t>
  </si>
  <si>
    <t>3.2.Доходы от компенсации затрат государства</t>
  </si>
  <si>
    <t>000 1 13 02000 00 0000 130</t>
  </si>
  <si>
    <t>2.  Акцизы по подакцизным товарам (продукции), производимым на территории Российской Федерации (акцизы на нефтепродукты)</t>
  </si>
  <si>
    <t>3. Доходы от оказания услуг и компенсации затрат государства всего, в том числе:</t>
  </si>
  <si>
    <t>4. Налоги на имущество, в том числе:</t>
  </si>
  <si>
    <t>000 1 09 00000 00 0000 000</t>
  </si>
  <si>
    <t>6. Прочие отмененные налоги</t>
  </si>
  <si>
    <t>000 1 11 01000 00 0000 120;                                                                          000 1 11 07000 00 0000 120; 000 1 11 08000 00 0000 120</t>
  </si>
  <si>
    <t>Ожидаемое исполнение</t>
  </si>
  <si>
    <t>2022 год</t>
  </si>
  <si>
    <t>000 2 02 10000 00 0000 150</t>
  </si>
  <si>
    <t>000 2 02 20000 00 0000 150</t>
  </si>
  <si>
    <t>000 2 02 30000 00 0000 150</t>
  </si>
  <si>
    <t>000 2 02 40000 00 0000 150</t>
  </si>
  <si>
    <t>4.2. Транспортный налог</t>
  </si>
  <si>
    <t>4.3. Земельный налог</t>
  </si>
  <si>
    <t>000 1 06 04000 00 0000 110</t>
  </si>
  <si>
    <t>000 2 07 00000 00 0000 150</t>
  </si>
  <si>
    <t>000 2 07 00000 00 0000 150; 000  2 18 00000 00 0000 150; 000 2 19 00000 00 0000 150</t>
  </si>
  <si>
    <t>2023 год</t>
  </si>
  <si>
    <t>2024 год</t>
  </si>
  <si>
    <t>2025 год</t>
  </si>
  <si>
    <t>Исполнение</t>
  </si>
  <si>
    <t>тыс.рублей</t>
  </si>
  <si>
    <t>Сведения о доходах бюджета городского округа Урай Ханты-Мансийского автономного округа-Югры по видам доходов на 2024 год и на плановый период 2025 и 2026 годов в сравнении с ожидаемым исполнением за 2023 год и фактическим исполнением за 2022 год</t>
  </si>
  <si>
    <t>2026 год</t>
  </si>
  <si>
    <t xml:space="preserve">Сравнение плана 2024 года от исполнение за 2022 года </t>
  </si>
  <si>
    <t>Сравнение плана 2024 года от ожидаемого поступления 2023 года</t>
  </si>
  <si>
    <t>ДОХОДЫ БЮДЖЕТА ГОРОДА УРАЙ, всего:</t>
  </si>
  <si>
    <t>БЕЗВОЗМЕЗДНЫЕ ПОСТУПЛЕНИЯ ВСЕГО, в том числе:</t>
  </si>
  <si>
    <t>к.8=к.5-к.3</t>
  </si>
  <si>
    <t>к.10=к.5-к.4</t>
  </si>
  <si>
    <t>к.11=к.5/к.4</t>
  </si>
  <si>
    <t>к.9=к.5/к.3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</si>
</sst>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_р_._-;\-* #,##0_р_._-;_-* &quot;-&quot;??_р_._-;_-@_-"/>
    <numFmt numFmtId="181" formatCode="0.0%"/>
    <numFmt numFmtId="182" formatCode="mmmm"/>
    <numFmt numFmtId="183" formatCode="mmm\ yy"/>
    <numFmt numFmtId="184" formatCode="_-* #,##0.0_р_._-;\-* #,##0.0_р_._-;_-* &quot;-&quot;??_р_._-;_-@_-"/>
    <numFmt numFmtId="185" formatCode="#,##0.0"/>
    <numFmt numFmtId="186" formatCode="0.0"/>
    <numFmt numFmtId="187" formatCode="[$-FC19]d\ mmmm\ yyyy\ &quot;г.&quot;"/>
    <numFmt numFmtId="188" formatCode="0.000%"/>
    <numFmt numFmtId="189" formatCode="#,##0.000"/>
    <numFmt numFmtId="190" formatCode="#,##0.0000"/>
    <numFmt numFmtId="191" formatCode="0.000"/>
    <numFmt numFmtId="192" formatCode="_(* #,##0.0_);_(* \(#,##0.0\);_(* &quot;-&quot;??_);_(@_)"/>
    <numFmt numFmtId="193" formatCode="_(* #,##0_);_(* \(#,##0\);_(* &quot;-&quot;??_);_(@_)"/>
    <numFmt numFmtId="194" formatCode="_(* #,##0.000_);_(* \(#,##0.000\);_(* &quot;-&quot;??_);_(@_)"/>
    <numFmt numFmtId="195" formatCode="_(* #,##0.0000_);_(* \(#,##0.00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_(* #,##0.00000_);_(* \(#,##0.00000\);_(* &quot;-&quot;??_);_(@_)"/>
    <numFmt numFmtId="201" formatCode="_(* #,##0.000000_);_(* \(#,##0.000000\);_(* &quot;-&quot;??_);_(@_)"/>
    <numFmt numFmtId="202" formatCode="0.000000"/>
    <numFmt numFmtId="203" formatCode="0.00000"/>
    <numFmt numFmtId="204" formatCode="0.0000"/>
    <numFmt numFmtId="205" formatCode="0.0000000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2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7" borderId="0" applyNumberFormat="0" applyBorder="0" applyAlignment="0" applyProtection="0"/>
    <xf numFmtId="0" fontId="27" fillId="10" borderId="0" applyNumberFormat="0" applyBorder="0" applyAlignment="0" applyProtection="0"/>
    <xf numFmtId="0" fontId="27" fillId="3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7" borderId="0" applyNumberFormat="0" applyBorder="0" applyAlignment="0" applyProtection="0"/>
    <xf numFmtId="0" fontId="28" fillId="13" borderId="0" applyNumberFormat="0" applyBorder="0" applyAlignment="0" applyProtection="0"/>
    <xf numFmtId="0" fontId="28" fillId="3" borderId="0" applyNumberFormat="0" applyBorder="0" applyAlignment="0" applyProtection="0"/>
    <xf numFmtId="0" fontId="28" fillId="11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1" applyNumberFormat="0" applyAlignment="0" applyProtection="0"/>
    <xf numFmtId="0" fontId="30" fillId="2" borderId="2" applyNumberFormat="0" applyAlignment="0" applyProtection="0"/>
    <xf numFmtId="0" fontId="31" fillId="2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18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0" borderId="7" applyNumberFormat="0" applyAlignment="0" applyProtection="0"/>
    <xf numFmtId="0" fontId="5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24" borderId="0" applyNumberFormat="0" applyBorder="0" applyAlignment="0" applyProtection="0"/>
  </cellStyleXfs>
  <cellXfs count="74">
    <xf numFmtId="0" fontId="0" fillId="0" borderId="0" xfId="0" applyAlignment="1">
      <alignment/>
    </xf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9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2" fontId="7" fillId="0" borderId="10" xfId="0" applyNumberFormat="1" applyFont="1" applyBorder="1" applyAlignment="1">
      <alignment horizontal="center" vertical="center" wrapText="1"/>
    </xf>
    <xf numFmtId="2" fontId="7" fillId="0" borderId="11" xfId="0" applyNumberFormat="1" applyFont="1" applyBorder="1" applyAlignment="1">
      <alignment horizontal="center" vertical="center" wrapText="1"/>
    </xf>
    <xf numFmtId="0" fontId="6" fillId="25" borderId="12" xfId="0" applyFont="1" applyFill="1" applyBorder="1" applyAlignment="1">
      <alignment horizontal="left" vertical="center" wrapText="1"/>
    </xf>
    <xf numFmtId="0" fontId="11" fillId="25" borderId="12" xfId="0" applyFont="1" applyFill="1" applyBorder="1" applyAlignment="1">
      <alignment horizontal="center" vertical="center" wrapText="1"/>
    </xf>
    <xf numFmtId="0" fontId="9" fillId="25" borderId="0" xfId="0" applyFont="1" applyFill="1" applyBorder="1" applyAlignment="1">
      <alignment horizontal="center"/>
    </xf>
    <xf numFmtId="0" fontId="9" fillId="25" borderId="0" xfId="0" applyFont="1" applyFill="1" applyBorder="1" applyAlignment="1">
      <alignment/>
    </xf>
    <xf numFmtId="0" fontId="9" fillId="25" borderId="0" xfId="0" applyFont="1" applyFill="1" applyAlignment="1">
      <alignment/>
    </xf>
    <xf numFmtId="3" fontId="8" fillId="25" borderId="0" xfId="0" applyNumberFormat="1" applyFont="1" applyFill="1" applyBorder="1" applyAlignment="1">
      <alignment horizontal="center" vertical="center"/>
    </xf>
    <xf numFmtId="3" fontId="8" fillId="25" borderId="0" xfId="0" applyNumberFormat="1" applyFont="1" applyFill="1" applyBorder="1" applyAlignment="1">
      <alignment vertical="center"/>
    </xf>
    <xf numFmtId="0" fontId="8" fillId="25" borderId="0" xfId="0" applyFont="1" applyFill="1" applyBorder="1" applyAlignment="1">
      <alignment vertical="center"/>
    </xf>
    <xf numFmtId="0" fontId="8" fillId="25" borderId="0" xfId="0" applyFont="1" applyFill="1" applyAlignment="1">
      <alignment vertical="center"/>
    </xf>
    <xf numFmtId="0" fontId="6" fillId="25" borderId="10" xfId="0" applyFont="1" applyFill="1" applyBorder="1" applyAlignment="1">
      <alignment horizontal="left" vertical="center" wrapText="1"/>
    </xf>
    <xf numFmtId="0" fontId="11" fillId="25" borderId="10" xfId="0" applyFont="1" applyFill="1" applyBorder="1" applyAlignment="1">
      <alignment horizontal="center" vertical="center" wrapText="1"/>
    </xf>
    <xf numFmtId="3" fontId="9" fillId="25" borderId="0" xfId="0" applyNumberFormat="1" applyFont="1" applyFill="1" applyBorder="1" applyAlignment="1">
      <alignment horizontal="center" vertical="center"/>
    </xf>
    <xf numFmtId="3" fontId="9" fillId="25" borderId="0" xfId="0" applyNumberFormat="1" applyFont="1" applyFill="1" applyBorder="1" applyAlignment="1">
      <alignment vertical="center"/>
    </xf>
    <xf numFmtId="0" fontId="9" fillId="25" borderId="0" xfId="0" applyFont="1" applyFill="1" applyBorder="1" applyAlignment="1">
      <alignment vertical="center"/>
    </xf>
    <xf numFmtId="0" fontId="9" fillId="25" borderId="0" xfId="0" applyFont="1" applyFill="1" applyAlignment="1">
      <alignment vertical="center"/>
    </xf>
    <xf numFmtId="0" fontId="7" fillId="25" borderId="10" xfId="0" applyFont="1" applyFill="1" applyBorder="1" applyAlignment="1">
      <alignment horizontal="left" vertical="center" wrapText="1"/>
    </xf>
    <xf numFmtId="0" fontId="12" fillId="25" borderId="10" xfId="0" applyFont="1" applyFill="1" applyBorder="1" applyAlignment="1">
      <alignment horizontal="center" vertical="center" wrapText="1"/>
    </xf>
    <xf numFmtId="3" fontId="8" fillId="25" borderId="0" xfId="0" applyNumberFormat="1" applyFont="1" applyFill="1" applyBorder="1" applyAlignment="1">
      <alignment horizontal="center" vertical="center" wrapText="1"/>
    </xf>
    <xf numFmtId="0" fontId="8" fillId="25" borderId="0" xfId="0" applyFont="1" applyFill="1" applyBorder="1" applyAlignment="1">
      <alignment horizontal="center" vertical="center" wrapText="1"/>
    </xf>
    <xf numFmtId="0" fontId="8" fillId="25" borderId="0" xfId="0" applyFont="1" applyFill="1" applyAlignment="1">
      <alignment horizontal="center" vertical="center" wrapText="1"/>
    </xf>
    <xf numFmtId="3" fontId="6" fillId="25" borderId="0" xfId="60" applyNumberFormat="1" applyFont="1" applyFill="1" applyBorder="1" applyAlignment="1">
      <alignment horizontal="center" vertical="center"/>
    </xf>
    <xf numFmtId="3" fontId="6" fillId="25" borderId="0" xfId="0" applyNumberFormat="1" applyFont="1" applyFill="1" applyBorder="1" applyAlignment="1">
      <alignment horizontal="center" vertical="center"/>
    </xf>
    <xf numFmtId="3" fontId="6" fillId="25" borderId="0" xfId="0" applyNumberFormat="1" applyFont="1" applyFill="1" applyBorder="1" applyAlignment="1">
      <alignment vertical="center"/>
    </xf>
    <xf numFmtId="0" fontId="7" fillId="25" borderId="0" xfId="0" applyFont="1" applyFill="1" applyBorder="1" applyAlignment="1">
      <alignment vertical="center"/>
    </xf>
    <xf numFmtId="0" fontId="7" fillId="25" borderId="0" xfId="0" applyFont="1" applyFill="1" applyAlignment="1">
      <alignment vertical="center"/>
    </xf>
    <xf numFmtId="3" fontId="8" fillId="25" borderId="0" xfId="0" applyNumberFormat="1" applyFont="1" applyFill="1" applyBorder="1" applyAlignment="1">
      <alignment horizontal="center"/>
    </xf>
    <xf numFmtId="3" fontId="8" fillId="25" borderId="0" xfId="0" applyNumberFormat="1" applyFont="1" applyFill="1" applyBorder="1" applyAlignment="1">
      <alignment/>
    </xf>
    <xf numFmtId="0" fontId="8" fillId="25" borderId="0" xfId="0" applyFont="1" applyFill="1" applyBorder="1" applyAlignment="1">
      <alignment/>
    </xf>
    <xf numFmtId="0" fontId="8" fillId="25" borderId="0" xfId="0" applyFont="1" applyFill="1" applyAlignment="1">
      <alignment/>
    </xf>
    <xf numFmtId="3" fontId="9" fillId="25" borderId="0" xfId="0" applyNumberFormat="1" applyFont="1" applyFill="1" applyBorder="1" applyAlignment="1">
      <alignment horizontal="center"/>
    </xf>
    <xf numFmtId="3" fontId="9" fillId="25" borderId="0" xfId="0" applyNumberFormat="1" applyFont="1" applyFill="1" applyBorder="1" applyAlignment="1">
      <alignment/>
    </xf>
    <xf numFmtId="0" fontId="8" fillId="25" borderId="0" xfId="0" applyFont="1" applyFill="1" applyAlignment="1">
      <alignment horizontal="left"/>
    </xf>
    <xf numFmtId="0" fontId="12" fillId="25" borderId="0" xfId="0" applyFont="1" applyFill="1" applyAlignment="1">
      <alignment horizontal="center"/>
    </xf>
    <xf numFmtId="0" fontId="8" fillId="0" borderId="0" xfId="0" applyFont="1" applyBorder="1" applyAlignment="1">
      <alignment horizontal="right" vertical="center"/>
    </xf>
    <xf numFmtId="0" fontId="12" fillId="25" borderId="0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2" fontId="7" fillId="0" borderId="14" xfId="0" applyNumberFormat="1" applyFont="1" applyBorder="1" applyAlignment="1">
      <alignment horizontal="center" vertical="center" wrapText="1"/>
    </xf>
    <xf numFmtId="2" fontId="7" fillId="0" borderId="15" xfId="0" applyNumberFormat="1" applyFont="1" applyBorder="1" applyAlignment="1">
      <alignment horizontal="center" vertical="center" wrapText="1"/>
    </xf>
    <xf numFmtId="2" fontId="7" fillId="0" borderId="11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1" fontId="12" fillId="0" borderId="12" xfId="0" applyNumberFormat="1" applyFont="1" applyBorder="1" applyAlignment="1">
      <alignment horizontal="center" vertical="center" wrapText="1"/>
    </xf>
    <xf numFmtId="1" fontId="12" fillId="0" borderId="16" xfId="0" applyNumberFormat="1" applyFont="1" applyBorder="1" applyAlignment="1">
      <alignment horizontal="center" vertical="center" wrapText="1"/>
    </xf>
    <xf numFmtId="1" fontId="12" fillId="0" borderId="10" xfId="0" applyNumberFormat="1" applyFont="1" applyBorder="1" applyAlignment="1">
      <alignment horizontal="center" vertical="center" wrapText="1"/>
    </xf>
    <xf numFmtId="0" fontId="6" fillId="26" borderId="12" xfId="0" applyFont="1" applyFill="1" applyBorder="1" applyAlignment="1">
      <alignment horizontal="left" vertical="center" wrapText="1"/>
    </xf>
    <xf numFmtId="0" fontId="11" fillId="26" borderId="12" xfId="0" applyFont="1" applyFill="1" applyBorder="1" applyAlignment="1">
      <alignment horizontal="center" vertical="center" wrapText="1"/>
    </xf>
    <xf numFmtId="0" fontId="6" fillId="26" borderId="10" xfId="0" applyFont="1" applyFill="1" applyBorder="1" applyAlignment="1">
      <alignment horizontal="left" vertical="center" wrapText="1"/>
    </xf>
    <xf numFmtId="0" fontId="11" fillId="26" borderId="10" xfId="0" applyFont="1" applyFill="1" applyBorder="1" applyAlignment="1">
      <alignment horizontal="center" vertical="center" wrapText="1"/>
    </xf>
    <xf numFmtId="185" fontId="6" fillId="26" borderId="12" xfId="60" applyNumberFormat="1" applyFont="1" applyFill="1" applyBorder="1" applyAlignment="1">
      <alignment horizontal="right" vertical="center" wrapText="1"/>
    </xf>
    <xf numFmtId="185" fontId="6" fillId="26" borderId="10" xfId="60" applyNumberFormat="1" applyFont="1" applyFill="1" applyBorder="1" applyAlignment="1">
      <alignment horizontal="right" vertical="center" wrapText="1"/>
    </xf>
    <xf numFmtId="185" fontId="6" fillId="25" borderId="12" xfId="0" applyNumberFormat="1" applyFont="1" applyFill="1" applyBorder="1" applyAlignment="1">
      <alignment horizontal="right" vertical="center" wrapText="1"/>
    </xf>
    <xf numFmtId="185" fontId="6" fillId="25" borderId="12" xfId="60" applyNumberFormat="1" applyFont="1" applyFill="1" applyBorder="1" applyAlignment="1">
      <alignment horizontal="right" vertical="center" wrapText="1"/>
    </xf>
    <xf numFmtId="185" fontId="6" fillId="25" borderId="10" xfId="60" applyNumberFormat="1" applyFont="1" applyFill="1" applyBorder="1" applyAlignment="1">
      <alignment horizontal="right" vertical="center" wrapText="1"/>
    </xf>
    <xf numFmtId="185" fontId="6" fillId="25" borderId="10" xfId="0" applyNumberFormat="1" applyFont="1" applyFill="1" applyBorder="1" applyAlignment="1">
      <alignment horizontal="right" vertical="center" wrapText="1"/>
    </xf>
    <xf numFmtId="185" fontId="7" fillId="25" borderId="10" xfId="0" applyNumberFormat="1" applyFont="1" applyFill="1" applyBorder="1" applyAlignment="1">
      <alignment horizontal="right" vertical="center" wrapText="1"/>
    </xf>
    <xf numFmtId="185" fontId="7" fillId="25" borderId="12" xfId="60" applyNumberFormat="1" applyFont="1" applyFill="1" applyBorder="1" applyAlignment="1">
      <alignment horizontal="right" vertical="center" wrapText="1"/>
    </xf>
    <xf numFmtId="185" fontId="7" fillId="25" borderId="10" xfId="60" applyNumberFormat="1" applyFont="1" applyFill="1" applyBorder="1" applyAlignment="1">
      <alignment horizontal="right" vertical="center" wrapText="1"/>
    </xf>
    <xf numFmtId="185" fontId="6" fillId="26" borderId="10" xfId="0" applyNumberFormat="1" applyFont="1" applyFill="1" applyBorder="1" applyAlignment="1">
      <alignment horizontal="righ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O44"/>
  <sheetViews>
    <sheetView tabSelected="1" zoomScalePageLayoutView="0" workbookViewId="0" topLeftCell="A1">
      <pane xSplit="2" ySplit="6" topLeftCell="C32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41" sqref="A41"/>
    </sheetView>
  </sheetViews>
  <sheetFormatPr defaultColWidth="9.140625" defaultRowHeight="49.5" customHeight="1"/>
  <cols>
    <col min="1" max="1" width="55.00390625" style="10" customWidth="1"/>
    <col min="2" max="2" width="23.7109375" style="7" customWidth="1"/>
    <col min="3" max="3" width="13.140625" style="4" customWidth="1"/>
    <col min="4" max="4" width="14.00390625" style="4" customWidth="1"/>
    <col min="5" max="5" width="12.7109375" style="4" customWidth="1"/>
    <col min="6" max="6" width="12.57421875" style="4" customWidth="1"/>
    <col min="7" max="7" width="13.140625" style="4" customWidth="1"/>
    <col min="8" max="8" width="13.28125" style="4" customWidth="1"/>
    <col min="9" max="9" width="12.57421875" style="4" customWidth="1"/>
    <col min="10" max="10" width="12.8515625" style="4" customWidth="1"/>
    <col min="11" max="11" width="13.00390625" style="4" customWidth="1"/>
    <col min="12" max="12" width="10.57421875" style="4" hidden="1" customWidth="1"/>
    <col min="13" max="13" width="10.00390625" style="4" hidden="1" customWidth="1"/>
    <col min="14" max="15" width="10.421875" style="4" hidden="1" customWidth="1"/>
    <col min="16" max="101" width="0" style="4" hidden="1" customWidth="1"/>
    <col min="102" max="16384" width="9.140625" style="4" customWidth="1"/>
  </cols>
  <sheetData>
    <row r="1" spans="1:15" ht="55.5" customHeight="1">
      <c r="A1" s="55" t="s">
        <v>81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2"/>
      <c r="M1" s="2"/>
      <c r="N1" s="2"/>
      <c r="O1" s="3"/>
    </row>
    <row r="2" spans="1:15" ht="15.75" customHeight="1">
      <c r="A2" s="9"/>
      <c r="B2" s="6"/>
      <c r="C2" s="1"/>
      <c r="D2" s="1"/>
      <c r="E2" s="1"/>
      <c r="F2" s="1"/>
      <c r="I2" s="8"/>
      <c r="J2" s="8"/>
      <c r="K2" s="48" t="s">
        <v>80</v>
      </c>
      <c r="L2" s="2"/>
      <c r="M2" s="2"/>
      <c r="N2" s="2"/>
      <c r="O2" s="3"/>
    </row>
    <row r="3" spans="1:93" ht="54" customHeight="1">
      <c r="A3" s="50" t="s">
        <v>9</v>
      </c>
      <c r="B3" s="50" t="s">
        <v>39</v>
      </c>
      <c r="C3" s="13" t="s">
        <v>79</v>
      </c>
      <c r="D3" s="13" t="s">
        <v>65</v>
      </c>
      <c r="E3" s="52" t="s">
        <v>15</v>
      </c>
      <c r="F3" s="53"/>
      <c r="G3" s="54"/>
      <c r="H3" s="56" t="s">
        <v>83</v>
      </c>
      <c r="I3" s="56"/>
      <c r="J3" s="56" t="s">
        <v>84</v>
      </c>
      <c r="K3" s="56"/>
      <c r="L3" s="11"/>
      <c r="M3" s="5"/>
      <c r="N3" s="5"/>
      <c r="O3" s="11"/>
      <c r="P3" s="11"/>
      <c r="Q3" s="5"/>
      <c r="R3" s="5"/>
      <c r="S3" s="5"/>
      <c r="T3" s="5"/>
      <c r="U3" s="5"/>
      <c r="V3" s="5"/>
      <c r="W3" s="5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</row>
    <row r="4" spans="1:23" ht="31.5" customHeight="1">
      <c r="A4" s="51"/>
      <c r="B4" s="51"/>
      <c r="C4" s="14" t="s">
        <v>66</v>
      </c>
      <c r="D4" s="14" t="s">
        <v>76</v>
      </c>
      <c r="E4" s="14" t="s">
        <v>77</v>
      </c>
      <c r="F4" s="14" t="s">
        <v>78</v>
      </c>
      <c r="G4" s="14" t="s">
        <v>82</v>
      </c>
      <c r="H4" s="13" t="s">
        <v>87</v>
      </c>
      <c r="I4" s="13" t="s">
        <v>90</v>
      </c>
      <c r="J4" s="13" t="s">
        <v>88</v>
      </c>
      <c r="K4" s="13" t="s">
        <v>89</v>
      </c>
      <c r="L4" s="11"/>
      <c r="M4" s="5"/>
      <c r="N4" s="5"/>
      <c r="O4" s="11"/>
      <c r="P4" s="11"/>
      <c r="Q4" s="5"/>
      <c r="R4" s="5"/>
      <c r="S4" s="5"/>
      <c r="T4" s="5"/>
      <c r="U4" s="5"/>
      <c r="V4" s="5"/>
      <c r="W4" s="5"/>
    </row>
    <row r="5" spans="1:23" ht="16.5" customHeight="1">
      <c r="A5" s="57">
        <v>1</v>
      </c>
      <c r="B5" s="57">
        <v>2</v>
      </c>
      <c r="C5" s="58">
        <v>3</v>
      </c>
      <c r="D5" s="58">
        <v>4</v>
      </c>
      <c r="E5" s="58">
        <v>5</v>
      </c>
      <c r="F5" s="58">
        <v>6</v>
      </c>
      <c r="G5" s="58">
        <v>7</v>
      </c>
      <c r="H5" s="57">
        <v>8</v>
      </c>
      <c r="I5" s="59">
        <v>9</v>
      </c>
      <c r="J5" s="59">
        <v>10</v>
      </c>
      <c r="K5" s="59">
        <v>11</v>
      </c>
      <c r="L5" s="11"/>
      <c r="M5" s="5"/>
      <c r="N5" s="5"/>
      <c r="O5" s="11"/>
      <c r="P5" s="11"/>
      <c r="Q5" s="5"/>
      <c r="R5" s="5"/>
      <c r="S5" s="5"/>
      <c r="T5" s="5"/>
      <c r="U5" s="5"/>
      <c r="V5" s="5"/>
      <c r="W5" s="5"/>
    </row>
    <row r="6" spans="1:23" s="19" customFormat="1" ht="36.75" customHeight="1">
      <c r="A6" s="60" t="s">
        <v>53</v>
      </c>
      <c r="B6" s="61" t="s">
        <v>52</v>
      </c>
      <c r="C6" s="64">
        <f>C20+C35</f>
        <v>1138563.4000000001</v>
      </c>
      <c r="D6" s="64">
        <f>D20+D35</f>
        <v>1189642.8</v>
      </c>
      <c r="E6" s="64">
        <f>E20+E35</f>
        <v>1233712.0000000002</v>
      </c>
      <c r="F6" s="64">
        <f>F20+F35</f>
        <v>1211613.5999999999</v>
      </c>
      <c r="G6" s="64">
        <f>G20+G35</f>
        <v>1233646.2999999998</v>
      </c>
      <c r="H6" s="64">
        <f>E6-C6</f>
        <v>95148.6000000001</v>
      </c>
      <c r="I6" s="65">
        <f>E6/C6*100</f>
        <v>108.35689958064698</v>
      </c>
      <c r="J6" s="65">
        <f>E6-D6</f>
        <v>44069.200000000186</v>
      </c>
      <c r="K6" s="65">
        <f>E6/D6*100</f>
        <v>103.70440606205496</v>
      </c>
      <c r="L6" s="17"/>
      <c r="M6" s="18"/>
      <c r="N6" s="18"/>
      <c r="O6" s="17"/>
      <c r="P6" s="17"/>
      <c r="Q6" s="18"/>
      <c r="R6" s="18"/>
      <c r="S6" s="18"/>
      <c r="T6" s="18"/>
      <c r="U6" s="18"/>
      <c r="V6" s="18"/>
      <c r="W6" s="18"/>
    </row>
    <row r="7" spans="1:28" s="23" customFormat="1" ht="18.75" customHeight="1">
      <c r="A7" s="15" t="s">
        <v>27</v>
      </c>
      <c r="B7" s="16" t="s">
        <v>28</v>
      </c>
      <c r="C7" s="66">
        <v>724024.9</v>
      </c>
      <c r="D7" s="66">
        <v>754613.6</v>
      </c>
      <c r="E7" s="66">
        <v>790756.6</v>
      </c>
      <c r="F7" s="66">
        <v>775400.9</v>
      </c>
      <c r="G7" s="66">
        <v>798034.5</v>
      </c>
      <c r="H7" s="67">
        <f aca="true" t="shared" si="0" ref="H7:H42">E7-C7</f>
        <v>66731.69999999995</v>
      </c>
      <c r="I7" s="68">
        <f aca="true" t="shared" si="1" ref="I7:I43">E7/C7*100</f>
        <v>109.21676864980748</v>
      </c>
      <c r="J7" s="68">
        <f aca="true" t="shared" si="2" ref="J7:J42">E7-D7</f>
        <v>36143</v>
      </c>
      <c r="K7" s="68">
        <f aca="true" t="shared" si="3" ref="K7:K43">E7/D7*100</f>
        <v>104.78960357989837</v>
      </c>
      <c r="L7" s="20"/>
      <c r="M7" s="20"/>
      <c r="N7" s="20"/>
      <c r="O7" s="20"/>
      <c r="P7" s="21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</row>
    <row r="8" spans="1:28" s="29" customFormat="1" ht="49.5" customHeight="1">
      <c r="A8" s="24" t="s">
        <v>59</v>
      </c>
      <c r="B8" s="25" t="s">
        <v>35</v>
      </c>
      <c r="C8" s="69">
        <v>16838.4</v>
      </c>
      <c r="D8" s="69">
        <v>16760</v>
      </c>
      <c r="E8" s="69">
        <v>18364.8</v>
      </c>
      <c r="F8" s="69">
        <v>18732.1</v>
      </c>
      <c r="G8" s="69">
        <v>18732.1</v>
      </c>
      <c r="H8" s="67">
        <f t="shared" si="0"/>
        <v>1526.3999999999978</v>
      </c>
      <c r="I8" s="68">
        <f t="shared" si="1"/>
        <v>109.06499429874572</v>
      </c>
      <c r="J8" s="68">
        <f t="shared" si="2"/>
        <v>1604.7999999999993</v>
      </c>
      <c r="K8" s="68">
        <f t="shared" si="3"/>
        <v>109.57517899761335</v>
      </c>
      <c r="L8" s="26"/>
      <c r="M8" s="26"/>
      <c r="N8" s="26"/>
      <c r="O8" s="26"/>
      <c r="P8" s="27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</row>
    <row r="9" spans="1:28" s="29" customFormat="1" ht="22.5" customHeight="1">
      <c r="A9" s="24" t="s">
        <v>4</v>
      </c>
      <c r="B9" s="25" t="s">
        <v>29</v>
      </c>
      <c r="C9" s="69">
        <f>C10+C11+C12+C13</f>
        <v>165110.9</v>
      </c>
      <c r="D9" s="69">
        <f>D10+D11+D12+D13</f>
        <v>175305.9</v>
      </c>
      <c r="E9" s="69">
        <f>E10+E11+E12+E13</f>
        <v>181844.1</v>
      </c>
      <c r="F9" s="69">
        <f>F10+F11+F12+F13</f>
        <v>178066.7</v>
      </c>
      <c r="G9" s="69">
        <f>G10+G11+G12+G13</f>
        <v>179806.40000000002</v>
      </c>
      <c r="H9" s="67">
        <f t="shared" si="0"/>
        <v>16733.20000000001</v>
      </c>
      <c r="I9" s="68">
        <f t="shared" si="1"/>
        <v>110.13452170631982</v>
      </c>
      <c r="J9" s="68">
        <f t="shared" si="2"/>
        <v>6538.200000000012</v>
      </c>
      <c r="K9" s="68">
        <f t="shared" si="3"/>
        <v>103.72959495373517</v>
      </c>
      <c r="L9" s="26"/>
      <c r="M9" s="26"/>
      <c r="N9" s="26"/>
      <c r="O9" s="26"/>
      <c r="P9" s="27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</row>
    <row r="10" spans="1:28" s="23" customFormat="1" ht="19.5" customHeight="1">
      <c r="A10" s="30" t="s">
        <v>5</v>
      </c>
      <c r="B10" s="31" t="s">
        <v>30</v>
      </c>
      <c r="C10" s="70">
        <v>156847.6</v>
      </c>
      <c r="D10" s="70">
        <v>167826.9</v>
      </c>
      <c r="E10" s="70">
        <v>175005.2</v>
      </c>
      <c r="F10" s="70">
        <v>171200.2</v>
      </c>
      <c r="G10" s="70">
        <v>172912.2</v>
      </c>
      <c r="H10" s="71">
        <f t="shared" si="0"/>
        <v>18157.600000000006</v>
      </c>
      <c r="I10" s="72">
        <f t="shared" si="1"/>
        <v>111.57658771954434</v>
      </c>
      <c r="J10" s="72">
        <f t="shared" si="2"/>
        <v>7178.3000000000175</v>
      </c>
      <c r="K10" s="72">
        <f t="shared" si="3"/>
        <v>104.27720466742818</v>
      </c>
      <c r="L10" s="20"/>
      <c r="M10" s="20"/>
      <c r="N10" s="20"/>
      <c r="O10" s="20"/>
      <c r="P10" s="21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</row>
    <row r="11" spans="1:28" s="23" customFormat="1" ht="18" customHeight="1">
      <c r="A11" s="30" t="s">
        <v>6</v>
      </c>
      <c r="B11" s="31" t="s">
        <v>36</v>
      </c>
      <c r="C11" s="70">
        <v>-237.2</v>
      </c>
      <c r="D11" s="70">
        <v>-332.9</v>
      </c>
      <c r="E11" s="70">
        <v>0</v>
      </c>
      <c r="F11" s="70">
        <v>0</v>
      </c>
      <c r="G11" s="70">
        <v>0</v>
      </c>
      <c r="H11" s="71">
        <f t="shared" si="0"/>
        <v>237.2</v>
      </c>
      <c r="I11" s="72">
        <f t="shared" si="1"/>
        <v>0</v>
      </c>
      <c r="J11" s="72">
        <f t="shared" si="2"/>
        <v>332.9</v>
      </c>
      <c r="K11" s="72">
        <v>0</v>
      </c>
      <c r="L11" s="20"/>
      <c r="M11" s="20"/>
      <c r="N11" s="20"/>
      <c r="O11" s="20"/>
      <c r="P11" s="21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</row>
    <row r="12" spans="1:28" s="23" customFormat="1" ht="18" customHeight="1">
      <c r="A12" s="30" t="s">
        <v>7</v>
      </c>
      <c r="B12" s="31" t="s">
        <v>37</v>
      </c>
      <c r="C12" s="70">
        <v>727.8</v>
      </c>
      <c r="D12" s="70">
        <v>1185.5</v>
      </c>
      <c r="E12" s="70">
        <v>186</v>
      </c>
      <c r="F12" s="70">
        <v>187</v>
      </c>
      <c r="G12" s="70">
        <v>188</v>
      </c>
      <c r="H12" s="71">
        <f t="shared" si="0"/>
        <v>-541.8</v>
      </c>
      <c r="I12" s="72">
        <f t="shared" si="1"/>
        <v>25.556471558120364</v>
      </c>
      <c r="J12" s="72">
        <f t="shared" si="2"/>
        <v>-999.5</v>
      </c>
      <c r="K12" s="72">
        <f t="shared" si="3"/>
        <v>15.689582454660481</v>
      </c>
      <c r="L12" s="20"/>
      <c r="M12" s="20"/>
      <c r="N12" s="20"/>
      <c r="O12" s="20"/>
      <c r="P12" s="21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</row>
    <row r="13" spans="1:28" s="23" customFormat="1" ht="23.25" customHeight="1">
      <c r="A13" s="30" t="s">
        <v>8</v>
      </c>
      <c r="B13" s="31" t="s">
        <v>38</v>
      </c>
      <c r="C13" s="70">
        <v>7772.7</v>
      </c>
      <c r="D13" s="70">
        <v>6626.4</v>
      </c>
      <c r="E13" s="70">
        <v>6652.9</v>
      </c>
      <c r="F13" s="70">
        <v>6679.5</v>
      </c>
      <c r="G13" s="70">
        <v>6706.2</v>
      </c>
      <c r="H13" s="71">
        <f t="shared" si="0"/>
        <v>-1119.8000000000002</v>
      </c>
      <c r="I13" s="72">
        <f t="shared" si="1"/>
        <v>85.59316582397365</v>
      </c>
      <c r="J13" s="72">
        <f t="shared" si="2"/>
        <v>26.5</v>
      </c>
      <c r="K13" s="72">
        <f t="shared" si="3"/>
        <v>100.39991548955693</v>
      </c>
      <c r="L13" s="20"/>
      <c r="M13" s="20"/>
      <c r="N13" s="20"/>
      <c r="O13" s="20"/>
      <c r="P13" s="21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</row>
    <row r="14" spans="1:28" s="29" customFormat="1" ht="19.5" customHeight="1">
      <c r="A14" s="24" t="s">
        <v>61</v>
      </c>
      <c r="B14" s="25" t="s">
        <v>33</v>
      </c>
      <c r="C14" s="69">
        <f>C15+C17+C16</f>
        <v>55057</v>
      </c>
      <c r="D14" s="69">
        <f>D15+D17+D16</f>
        <v>48286.9</v>
      </c>
      <c r="E14" s="69">
        <f>E15+E17+E16</f>
        <v>56972.3</v>
      </c>
      <c r="F14" s="69">
        <f>F15+F17+F16</f>
        <v>56488.5</v>
      </c>
      <c r="G14" s="69">
        <f>G15+G17+G16</f>
        <v>57683.9</v>
      </c>
      <c r="H14" s="67">
        <f t="shared" si="0"/>
        <v>1915.300000000003</v>
      </c>
      <c r="I14" s="68">
        <f t="shared" si="1"/>
        <v>103.47875837768132</v>
      </c>
      <c r="J14" s="68">
        <f t="shared" si="2"/>
        <v>8685.400000000001</v>
      </c>
      <c r="K14" s="68">
        <f t="shared" si="3"/>
        <v>117.98707309850083</v>
      </c>
      <c r="L14" s="26"/>
      <c r="M14" s="26"/>
      <c r="N14" s="26"/>
      <c r="O14" s="26"/>
      <c r="P14" s="27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</row>
    <row r="15" spans="1:28" s="23" customFormat="1" ht="21.75" customHeight="1">
      <c r="A15" s="30" t="s">
        <v>17</v>
      </c>
      <c r="B15" s="31" t="s">
        <v>32</v>
      </c>
      <c r="C15" s="70">
        <v>21434.7</v>
      </c>
      <c r="D15" s="70">
        <v>20860.9</v>
      </c>
      <c r="E15" s="70">
        <v>22937.3</v>
      </c>
      <c r="F15" s="70">
        <v>21550.7</v>
      </c>
      <c r="G15" s="70">
        <v>21766.2</v>
      </c>
      <c r="H15" s="71">
        <f t="shared" si="0"/>
        <v>1502.5999999999985</v>
      </c>
      <c r="I15" s="72">
        <f t="shared" si="1"/>
        <v>107.01012843660045</v>
      </c>
      <c r="J15" s="72">
        <f t="shared" si="2"/>
        <v>2076.399999999998</v>
      </c>
      <c r="K15" s="72">
        <f t="shared" si="3"/>
        <v>109.95354946335007</v>
      </c>
      <c r="L15" s="20"/>
      <c r="M15" s="20"/>
      <c r="N15" s="20"/>
      <c r="O15" s="20"/>
      <c r="P15" s="21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</row>
    <row r="16" spans="1:28" s="23" customFormat="1" ht="24.75" customHeight="1">
      <c r="A16" s="30" t="s">
        <v>71</v>
      </c>
      <c r="B16" s="31" t="s">
        <v>73</v>
      </c>
      <c r="C16" s="70">
        <v>13113.5</v>
      </c>
      <c r="D16" s="70">
        <v>12554</v>
      </c>
      <c r="E16" s="70">
        <v>12885</v>
      </c>
      <c r="F16" s="70">
        <v>12940</v>
      </c>
      <c r="G16" s="70">
        <v>13000</v>
      </c>
      <c r="H16" s="71">
        <f t="shared" si="0"/>
        <v>-228.5</v>
      </c>
      <c r="I16" s="72">
        <f t="shared" si="1"/>
        <v>98.25752087543371</v>
      </c>
      <c r="J16" s="72">
        <f t="shared" si="2"/>
        <v>331</v>
      </c>
      <c r="K16" s="72">
        <f t="shared" si="3"/>
        <v>102.63660984546759</v>
      </c>
      <c r="L16" s="20"/>
      <c r="M16" s="20"/>
      <c r="N16" s="20"/>
      <c r="O16" s="20"/>
      <c r="P16" s="21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</row>
    <row r="17" spans="1:28" s="23" customFormat="1" ht="22.5" customHeight="1">
      <c r="A17" s="30" t="s">
        <v>72</v>
      </c>
      <c r="B17" s="31" t="s">
        <v>31</v>
      </c>
      <c r="C17" s="70">
        <v>20508.8</v>
      </c>
      <c r="D17" s="70">
        <v>14872</v>
      </c>
      <c r="E17" s="70">
        <v>21150</v>
      </c>
      <c r="F17" s="70">
        <v>21997.8</v>
      </c>
      <c r="G17" s="70">
        <v>22917.7</v>
      </c>
      <c r="H17" s="71">
        <f t="shared" si="0"/>
        <v>641.2000000000007</v>
      </c>
      <c r="I17" s="72">
        <f t="shared" si="1"/>
        <v>103.12646278670621</v>
      </c>
      <c r="J17" s="72">
        <f t="shared" si="2"/>
        <v>6278</v>
      </c>
      <c r="K17" s="72">
        <f t="shared" si="3"/>
        <v>142.21355567509414</v>
      </c>
      <c r="L17" s="20"/>
      <c r="M17" s="20"/>
      <c r="N17" s="20"/>
      <c r="O17" s="20"/>
      <c r="P17" s="21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</row>
    <row r="18" spans="1:28" s="29" customFormat="1" ht="19.5" customHeight="1">
      <c r="A18" s="24" t="s">
        <v>18</v>
      </c>
      <c r="B18" s="25" t="s">
        <v>34</v>
      </c>
      <c r="C18" s="69">
        <v>7459</v>
      </c>
      <c r="D18" s="69">
        <v>6915.1</v>
      </c>
      <c r="E18" s="69">
        <v>6976.6</v>
      </c>
      <c r="F18" s="69">
        <v>7045.6</v>
      </c>
      <c r="G18" s="69">
        <v>7116</v>
      </c>
      <c r="H18" s="67">
        <f t="shared" si="0"/>
        <v>-482.39999999999964</v>
      </c>
      <c r="I18" s="68">
        <f t="shared" si="1"/>
        <v>93.53264512669259</v>
      </c>
      <c r="J18" s="68">
        <f t="shared" si="2"/>
        <v>61.5</v>
      </c>
      <c r="K18" s="68">
        <f t="shared" si="3"/>
        <v>100.8893580714668</v>
      </c>
      <c r="L18" s="26"/>
      <c r="M18" s="26"/>
      <c r="N18" s="26"/>
      <c r="O18" s="26"/>
      <c r="P18" s="27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</row>
    <row r="19" spans="1:28" s="23" customFormat="1" ht="24" customHeight="1" hidden="1">
      <c r="A19" s="24" t="s">
        <v>63</v>
      </c>
      <c r="B19" s="25" t="s">
        <v>62</v>
      </c>
      <c r="C19" s="70">
        <v>0</v>
      </c>
      <c r="D19" s="70">
        <v>0</v>
      </c>
      <c r="E19" s="70">
        <v>0</v>
      </c>
      <c r="F19" s="70">
        <v>0</v>
      </c>
      <c r="G19" s="70">
        <v>0</v>
      </c>
      <c r="H19" s="67">
        <f t="shared" si="0"/>
        <v>0</v>
      </c>
      <c r="I19" s="68" t="e">
        <f t="shared" si="1"/>
        <v>#DIV/0!</v>
      </c>
      <c r="J19" s="68">
        <f t="shared" si="2"/>
        <v>0</v>
      </c>
      <c r="K19" s="68" t="e">
        <f t="shared" si="3"/>
        <v>#DIV/0!</v>
      </c>
      <c r="L19" s="20"/>
      <c r="M19" s="20"/>
      <c r="N19" s="20"/>
      <c r="O19" s="20"/>
      <c r="P19" s="21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</row>
    <row r="20" spans="1:28" s="23" customFormat="1" ht="24" customHeight="1">
      <c r="A20" s="62" t="s">
        <v>0</v>
      </c>
      <c r="B20" s="63"/>
      <c r="C20" s="73">
        <f>C7+C8+C9+C14+C18</f>
        <v>968490.2000000001</v>
      </c>
      <c r="D20" s="73">
        <f>D7+D8+D9+D14+D18</f>
        <v>1001881.5</v>
      </c>
      <c r="E20" s="73">
        <f>E7+E8+E9+E14+E18</f>
        <v>1054914.4000000001</v>
      </c>
      <c r="F20" s="73">
        <f>F7+F8+F9+F14+F18</f>
        <v>1035733.7999999999</v>
      </c>
      <c r="G20" s="73">
        <f>G7+G8+G9+G14+G18</f>
        <v>1061372.9</v>
      </c>
      <c r="H20" s="64">
        <f t="shared" si="0"/>
        <v>86424.20000000007</v>
      </c>
      <c r="I20" s="65">
        <f t="shared" si="1"/>
        <v>108.92360087897637</v>
      </c>
      <c r="J20" s="65">
        <f t="shared" si="2"/>
        <v>53032.90000000014</v>
      </c>
      <c r="K20" s="65">
        <f t="shared" si="3"/>
        <v>105.29333059847899</v>
      </c>
      <c r="L20" s="26"/>
      <c r="M20" s="26"/>
      <c r="N20" s="26"/>
      <c r="O20" s="26"/>
      <c r="P20" s="27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</row>
    <row r="21" spans="1:28" s="23" customFormat="1" ht="36" customHeight="1">
      <c r="A21" s="24" t="s">
        <v>19</v>
      </c>
      <c r="B21" s="25" t="s">
        <v>40</v>
      </c>
      <c r="C21" s="69">
        <f>C22+C23+C24</f>
        <v>104287.09999999999</v>
      </c>
      <c r="D21" s="69">
        <f>D22+D23+D24</f>
        <v>125982.9</v>
      </c>
      <c r="E21" s="69">
        <f>E22+E23+E24</f>
        <v>132962.2</v>
      </c>
      <c r="F21" s="69">
        <f>F22+F23+F24</f>
        <v>130283.6</v>
      </c>
      <c r="G21" s="69">
        <f>G22+G23+G24</f>
        <v>126832.5</v>
      </c>
      <c r="H21" s="67">
        <f t="shared" si="0"/>
        <v>28675.10000000002</v>
      </c>
      <c r="I21" s="68">
        <f t="shared" si="1"/>
        <v>127.4963058710042</v>
      </c>
      <c r="J21" s="68">
        <f t="shared" si="2"/>
        <v>6979.3000000000175</v>
      </c>
      <c r="K21" s="68">
        <f t="shared" si="3"/>
        <v>105.53987882482465</v>
      </c>
      <c r="L21" s="26"/>
      <c r="M21" s="26"/>
      <c r="N21" s="26"/>
      <c r="O21" s="26"/>
      <c r="P21" s="27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</row>
    <row r="22" spans="1:28" s="34" customFormat="1" ht="34.5" customHeight="1">
      <c r="A22" s="30" t="s">
        <v>25</v>
      </c>
      <c r="B22" s="31" t="s">
        <v>41</v>
      </c>
      <c r="C22" s="72">
        <v>71103.4</v>
      </c>
      <c r="D22" s="72">
        <v>86480.9</v>
      </c>
      <c r="E22" s="72">
        <v>94443.1</v>
      </c>
      <c r="F22" s="72">
        <v>93219</v>
      </c>
      <c r="G22" s="72">
        <v>94038.9</v>
      </c>
      <c r="H22" s="71">
        <f t="shared" si="0"/>
        <v>23339.70000000001</v>
      </c>
      <c r="I22" s="72">
        <f t="shared" si="1"/>
        <v>132.82501258730247</v>
      </c>
      <c r="J22" s="72">
        <f t="shared" si="2"/>
        <v>7962.200000000012</v>
      </c>
      <c r="K22" s="72">
        <f t="shared" si="3"/>
        <v>109.20688845745133</v>
      </c>
      <c r="L22" s="32"/>
      <c r="M22" s="32"/>
      <c r="N22" s="32"/>
      <c r="O22" s="32"/>
      <c r="P22" s="32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</row>
    <row r="23" spans="1:28" s="23" customFormat="1" ht="32.25" customHeight="1">
      <c r="A23" s="30" t="s">
        <v>26</v>
      </c>
      <c r="B23" s="31" t="s">
        <v>42</v>
      </c>
      <c r="C23" s="72">
        <v>30472.7</v>
      </c>
      <c r="D23" s="72">
        <v>38240.1</v>
      </c>
      <c r="E23" s="72">
        <v>37897.8</v>
      </c>
      <c r="F23" s="72">
        <v>36443.3</v>
      </c>
      <c r="G23" s="72">
        <v>32172.3</v>
      </c>
      <c r="H23" s="71">
        <f t="shared" si="0"/>
        <v>7425.100000000002</v>
      </c>
      <c r="I23" s="72">
        <f t="shared" si="1"/>
        <v>124.36640008926022</v>
      </c>
      <c r="J23" s="72">
        <f t="shared" si="2"/>
        <v>-342.29999999999563</v>
      </c>
      <c r="K23" s="72">
        <f t="shared" si="3"/>
        <v>99.10486635756706</v>
      </c>
      <c r="L23" s="20"/>
      <c r="M23" s="20"/>
      <c r="N23" s="20"/>
      <c r="O23" s="20"/>
      <c r="P23" s="21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</row>
    <row r="24" spans="1:28" s="23" customFormat="1" ht="37.5" customHeight="1">
      <c r="A24" s="30" t="s">
        <v>24</v>
      </c>
      <c r="B24" s="31" t="s">
        <v>64</v>
      </c>
      <c r="C24" s="72">
        <v>2711</v>
      </c>
      <c r="D24" s="72">
        <v>1261.9</v>
      </c>
      <c r="E24" s="72">
        <v>621.3</v>
      </c>
      <c r="F24" s="72">
        <v>621.3</v>
      </c>
      <c r="G24" s="72">
        <v>621.3</v>
      </c>
      <c r="H24" s="71">
        <f t="shared" si="0"/>
        <v>-2089.7</v>
      </c>
      <c r="I24" s="72">
        <f t="shared" si="1"/>
        <v>22.917742530431575</v>
      </c>
      <c r="J24" s="72">
        <f t="shared" si="2"/>
        <v>-640.6000000000001</v>
      </c>
      <c r="K24" s="72">
        <f t="shared" si="3"/>
        <v>49.23528013313257</v>
      </c>
      <c r="L24" s="20"/>
      <c r="M24" s="20"/>
      <c r="N24" s="20"/>
      <c r="O24" s="20"/>
      <c r="P24" s="21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</row>
    <row r="25" spans="1:28" s="29" customFormat="1" ht="33" customHeight="1">
      <c r="A25" s="24" t="s">
        <v>10</v>
      </c>
      <c r="B25" s="25" t="s">
        <v>43</v>
      </c>
      <c r="C25" s="68">
        <v>1651.2</v>
      </c>
      <c r="D25" s="68">
        <v>1228.7</v>
      </c>
      <c r="E25" s="68">
        <v>235.9</v>
      </c>
      <c r="F25" s="68">
        <v>235.9</v>
      </c>
      <c r="G25" s="68">
        <v>235.9</v>
      </c>
      <c r="H25" s="67">
        <f t="shared" si="0"/>
        <v>-1415.3</v>
      </c>
      <c r="I25" s="68">
        <f t="shared" si="1"/>
        <v>14.28657945736434</v>
      </c>
      <c r="J25" s="68">
        <f t="shared" si="2"/>
        <v>-992.8000000000001</v>
      </c>
      <c r="K25" s="68">
        <f t="shared" si="3"/>
        <v>19.19915357695125</v>
      </c>
      <c r="L25" s="26"/>
      <c r="M25" s="26"/>
      <c r="N25" s="26"/>
      <c r="O25" s="26"/>
      <c r="P25" s="27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</row>
    <row r="26" spans="1:28" s="29" customFormat="1" ht="40.5" customHeight="1">
      <c r="A26" s="24" t="s">
        <v>60</v>
      </c>
      <c r="B26" s="25" t="s">
        <v>44</v>
      </c>
      <c r="C26" s="69">
        <f>C27+C28</f>
        <v>4551.7</v>
      </c>
      <c r="D26" s="69">
        <f>D27+D28</f>
        <v>1829.1</v>
      </c>
      <c r="E26" s="69">
        <f>E27+E28</f>
        <v>2862.9</v>
      </c>
      <c r="F26" s="69">
        <f>F27+F28</f>
        <v>2612.7000000000003</v>
      </c>
      <c r="G26" s="69">
        <f>G27+G28</f>
        <v>2519.5</v>
      </c>
      <c r="H26" s="67">
        <f t="shared" si="0"/>
        <v>-1688.7999999999997</v>
      </c>
      <c r="I26" s="68">
        <f t="shared" si="1"/>
        <v>62.89737900125228</v>
      </c>
      <c r="J26" s="68">
        <f t="shared" si="2"/>
        <v>1033.8000000000002</v>
      </c>
      <c r="K26" s="68">
        <f t="shared" si="3"/>
        <v>156.5195998031819</v>
      </c>
      <c r="L26" s="26"/>
      <c r="M26" s="26"/>
      <c r="N26" s="26"/>
      <c r="O26" s="26"/>
      <c r="P26" s="27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</row>
    <row r="27" spans="1:28" s="23" customFormat="1" ht="23.25" customHeight="1">
      <c r="A27" s="30" t="s">
        <v>56</v>
      </c>
      <c r="B27" s="31" t="s">
        <v>55</v>
      </c>
      <c r="C27" s="72">
        <v>64.7</v>
      </c>
      <c r="D27" s="72">
        <v>129.3</v>
      </c>
      <c r="E27" s="72">
        <v>203.8</v>
      </c>
      <c r="F27" s="72">
        <v>203.8</v>
      </c>
      <c r="G27" s="72">
        <v>203.8</v>
      </c>
      <c r="H27" s="71">
        <f t="shared" si="0"/>
        <v>139.10000000000002</v>
      </c>
      <c r="I27" s="72">
        <f t="shared" si="1"/>
        <v>314.9922720247295</v>
      </c>
      <c r="J27" s="72">
        <f t="shared" si="2"/>
        <v>74.5</v>
      </c>
      <c r="K27" s="72">
        <f t="shared" si="3"/>
        <v>157.61794276875483</v>
      </c>
      <c r="L27" s="20"/>
      <c r="M27" s="20"/>
      <c r="N27" s="20"/>
      <c r="O27" s="20"/>
      <c r="P27" s="21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</row>
    <row r="28" spans="1:28" s="23" customFormat="1" ht="30.75" customHeight="1">
      <c r="A28" s="30" t="s">
        <v>57</v>
      </c>
      <c r="B28" s="31" t="s">
        <v>58</v>
      </c>
      <c r="C28" s="72">
        <v>4487</v>
      </c>
      <c r="D28" s="72">
        <v>1699.8</v>
      </c>
      <c r="E28" s="72">
        <v>2659.1</v>
      </c>
      <c r="F28" s="72">
        <v>2408.9</v>
      </c>
      <c r="G28" s="72">
        <v>2315.7</v>
      </c>
      <c r="H28" s="71">
        <f t="shared" si="0"/>
        <v>-1827.9</v>
      </c>
      <c r="I28" s="72">
        <f t="shared" si="1"/>
        <v>59.262313349676845</v>
      </c>
      <c r="J28" s="72">
        <f t="shared" si="2"/>
        <v>959.3</v>
      </c>
      <c r="K28" s="72">
        <f t="shared" si="3"/>
        <v>156.43605130015297</v>
      </c>
      <c r="L28" s="20"/>
      <c r="M28" s="20"/>
      <c r="N28" s="20"/>
      <c r="O28" s="20"/>
      <c r="P28" s="21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</row>
    <row r="29" spans="1:28" s="23" customFormat="1" ht="35.25" customHeight="1">
      <c r="A29" s="24" t="s">
        <v>13</v>
      </c>
      <c r="B29" s="25" t="s">
        <v>45</v>
      </c>
      <c r="C29" s="69">
        <f>(C30+C31+C32)</f>
        <v>54640.9</v>
      </c>
      <c r="D29" s="69">
        <f>(D30+D31+D32)</f>
        <v>55473.2</v>
      </c>
      <c r="E29" s="69">
        <f>(E30+E31+E32)</f>
        <v>39275.4</v>
      </c>
      <c r="F29" s="69">
        <f>(F30+F31+F32)</f>
        <v>39295.8</v>
      </c>
      <c r="G29" s="69">
        <f>(G30+G31+G32)</f>
        <v>39227</v>
      </c>
      <c r="H29" s="67">
        <f t="shared" si="0"/>
        <v>-15365.5</v>
      </c>
      <c r="I29" s="68">
        <f t="shared" si="1"/>
        <v>71.87912351370494</v>
      </c>
      <c r="J29" s="68">
        <f t="shared" si="2"/>
        <v>-16197.799999999996</v>
      </c>
      <c r="K29" s="68">
        <f t="shared" si="3"/>
        <v>70.80067492050216</v>
      </c>
      <c r="L29" s="20"/>
      <c r="M29" s="20"/>
      <c r="N29" s="20"/>
      <c r="O29" s="20"/>
      <c r="P29" s="21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</row>
    <row r="30" spans="1:28" s="23" customFormat="1" ht="29.25" customHeight="1">
      <c r="A30" s="30" t="s">
        <v>11</v>
      </c>
      <c r="B30" s="31" t="s">
        <v>47</v>
      </c>
      <c r="C30" s="72">
        <v>42153.3</v>
      </c>
      <c r="D30" s="72">
        <v>42500</v>
      </c>
      <c r="E30" s="72">
        <v>36505</v>
      </c>
      <c r="F30" s="72">
        <v>36506</v>
      </c>
      <c r="G30" s="72">
        <v>36507</v>
      </c>
      <c r="H30" s="71">
        <f t="shared" si="0"/>
        <v>-5648.300000000003</v>
      </c>
      <c r="I30" s="72">
        <f t="shared" si="1"/>
        <v>86.60057456948803</v>
      </c>
      <c r="J30" s="72">
        <f t="shared" si="2"/>
        <v>-5995</v>
      </c>
      <c r="K30" s="72">
        <f t="shared" si="3"/>
        <v>85.89411764705882</v>
      </c>
      <c r="L30" s="20"/>
      <c r="M30" s="20"/>
      <c r="N30" s="20"/>
      <c r="O30" s="20"/>
      <c r="P30" s="21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</row>
    <row r="31" spans="1:28" s="23" customFormat="1" ht="30.75" customHeight="1">
      <c r="A31" s="30" t="s">
        <v>12</v>
      </c>
      <c r="B31" s="31" t="s">
        <v>47</v>
      </c>
      <c r="C31" s="72">
        <v>10384.1</v>
      </c>
      <c r="D31" s="72">
        <v>7655.7</v>
      </c>
      <c r="E31" s="72">
        <v>50.4</v>
      </c>
      <c r="F31" s="72">
        <v>69.8</v>
      </c>
      <c r="G31" s="72">
        <v>0</v>
      </c>
      <c r="H31" s="71">
        <f t="shared" si="0"/>
        <v>-10333.7</v>
      </c>
      <c r="I31" s="72">
        <f t="shared" si="1"/>
        <v>0.48535742144239746</v>
      </c>
      <c r="J31" s="72">
        <f t="shared" si="2"/>
        <v>-7605.3</v>
      </c>
      <c r="K31" s="72">
        <f t="shared" si="3"/>
        <v>0.6583330067792625</v>
      </c>
      <c r="L31" s="20"/>
      <c r="M31" s="20"/>
      <c r="N31" s="20"/>
      <c r="O31" s="20"/>
      <c r="P31" s="21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</row>
    <row r="32" spans="1:28" s="23" customFormat="1" ht="27" customHeight="1">
      <c r="A32" s="30" t="s">
        <v>16</v>
      </c>
      <c r="B32" s="31" t="s">
        <v>46</v>
      </c>
      <c r="C32" s="72">
        <v>2103.5</v>
      </c>
      <c r="D32" s="72">
        <v>5317.5</v>
      </c>
      <c r="E32" s="72">
        <v>2720</v>
      </c>
      <c r="F32" s="72">
        <v>2720</v>
      </c>
      <c r="G32" s="72">
        <v>2720</v>
      </c>
      <c r="H32" s="71">
        <f t="shared" si="0"/>
        <v>616.5</v>
      </c>
      <c r="I32" s="72">
        <f t="shared" si="1"/>
        <v>129.30829569764677</v>
      </c>
      <c r="J32" s="72">
        <f t="shared" si="2"/>
        <v>-2597.5</v>
      </c>
      <c r="K32" s="72">
        <f t="shared" si="3"/>
        <v>51.151857075693464</v>
      </c>
      <c r="L32" s="20"/>
      <c r="M32" s="20"/>
      <c r="N32" s="20"/>
      <c r="O32" s="20"/>
      <c r="P32" s="21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</row>
    <row r="33" spans="1:28" s="29" customFormat="1" ht="23.25" customHeight="1">
      <c r="A33" s="24" t="s">
        <v>2</v>
      </c>
      <c r="B33" s="25" t="s">
        <v>48</v>
      </c>
      <c r="C33" s="68">
        <v>4491.4</v>
      </c>
      <c r="D33" s="68">
        <v>3178.5</v>
      </c>
      <c r="E33" s="68">
        <v>3461.2</v>
      </c>
      <c r="F33" s="68">
        <v>3451.8</v>
      </c>
      <c r="G33" s="68">
        <v>3458.5</v>
      </c>
      <c r="H33" s="67">
        <f t="shared" si="0"/>
        <v>-1030.1999999999998</v>
      </c>
      <c r="I33" s="68">
        <f t="shared" si="1"/>
        <v>77.06283118849356</v>
      </c>
      <c r="J33" s="68">
        <f t="shared" si="2"/>
        <v>282.6999999999998</v>
      </c>
      <c r="K33" s="68">
        <f t="shared" si="3"/>
        <v>108.89413245241467</v>
      </c>
      <c r="L33" s="26"/>
      <c r="M33" s="26"/>
      <c r="N33" s="26"/>
      <c r="O33" s="26"/>
      <c r="P33" s="27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</row>
    <row r="34" spans="1:28" s="29" customFormat="1" ht="23.25" customHeight="1">
      <c r="A34" s="24" t="s">
        <v>3</v>
      </c>
      <c r="B34" s="25" t="s">
        <v>49</v>
      </c>
      <c r="C34" s="68">
        <v>450.9</v>
      </c>
      <c r="D34" s="68">
        <v>68.9</v>
      </c>
      <c r="E34" s="68">
        <v>0</v>
      </c>
      <c r="F34" s="68">
        <v>0</v>
      </c>
      <c r="G34" s="68">
        <v>0</v>
      </c>
      <c r="H34" s="67">
        <f t="shared" si="0"/>
        <v>-450.9</v>
      </c>
      <c r="I34" s="68">
        <f t="shared" si="1"/>
        <v>0</v>
      </c>
      <c r="J34" s="68">
        <f t="shared" si="2"/>
        <v>-68.9</v>
      </c>
      <c r="K34" s="68">
        <f t="shared" si="3"/>
        <v>0</v>
      </c>
      <c r="L34" s="26"/>
      <c r="M34" s="26"/>
      <c r="N34" s="26"/>
      <c r="O34" s="26"/>
      <c r="P34" s="27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</row>
    <row r="35" spans="1:28" s="39" customFormat="1" ht="30.75" customHeight="1">
      <c r="A35" s="62" t="s">
        <v>1</v>
      </c>
      <c r="B35" s="63"/>
      <c r="C35" s="73">
        <f>C21+C25+C26+C29+C33+C34</f>
        <v>170073.19999999998</v>
      </c>
      <c r="D35" s="73">
        <f>D21+D25+D26+D29+D33+D34</f>
        <v>187761.3</v>
      </c>
      <c r="E35" s="73">
        <f>E21+E25+E26+E29+E33+E34</f>
        <v>178797.6</v>
      </c>
      <c r="F35" s="73">
        <f>F21+F25+F26+F29+F33+F34</f>
        <v>175879.8</v>
      </c>
      <c r="G35" s="73">
        <f>G21+G25+G26+G29+G33+G34</f>
        <v>172273.4</v>
      </c>
      <c r="H35" s="64">
        <f t="shared" si="0"/>
        <v>8724.400000000023</v>
      </c>
      <c r="I35" s="65">
        <f t="shared" si="1"/>
        <v>105.12979117227172</v>
      </c>
      <c r="J35" s="65">
        <f t="shared" si="2"/>
        <v>-8963.699999999983</v>
      </c>
      <c r="K35" s="65">
        <f t="shared" si="3"/>
        <v>95.22601302824386</v>
      </c>
      <c r="L35" s="35"/>
      <c r="M35" s="35"/>
      <c r="N35" s="35"/>
      <c r="O35" s="36"/>
      <c r="P35" s="37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</row>
    <row r="36" spans="1:28" s="39" customFormat="1" ht="36.75" customHeight="1">
      <c r="A36" s="62" t="s">
        <v>86</v>
      </c>
      <c r="B36" s="63" t="s">
        <v>50</v>
      </c>
      <c r="C36" s="73">
        <f>C41+C40+C39+C38+C37</f>
        <v>2956874</v>
      </c>
      <c r="D36" s="73">
        <f>D41+D40+D39+D38+D37</f>
        <v>4042913.6999999997</v>
      </c>
      <c r="E36" s="73">
        <f>E41+E40+E39+E38+E37</f>
        <v>3869547.7</v>
      </c>
      <c r="F36" s="73">
        <f>F41+F40+F39+F38+F37</f>
        <v>2378160.8</v>
      </c>
      <c r="G36" s="73">
        <f>G41+G40+G39+G38+G37</f>
        <v>2392382.5999999996</v>
      </c>
      <c r="H36" s="64">
        <f>E36-C36</f>
        <v>912673.7000000002</v>
      </c>
      <c r="I36" s="65">
        <f>E36/C36*100</f>
        <v>130.8661681221452</v>
      </c>
      <c r="J36" s="65">
        <f>E36-D36</f>
        <v>-173365.99999999953</v>
      </c>
      <c r="K36" s="65">
        <f t="shared" si="3"/>
        <v>95.7118550415756</v>
      </c>
      <c r="L36" s="36"/>
      <c r="M36" s="36"/>
      <c r="N36" s="36"/>
      <c r="O36" s="36"/>
      <c r="P36" s="37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</row>
    <row r="37" spans="1:28" s="43" customFormat="1" ht="24.75" customHeight="1">
      <c r="A37" s="30" t="s">
        <v>20</v>
      </c>
      <c r="B37" s="31" t="s">
        <v>67</v>
      </c>
      <c r="C37" s="70">
        <v>572809</v>
      </c>
      <c r="D37" s="70">
        <v>634901.9</v>
      </c>
      <c r="E37" s="70">
        <v>648358</v>
      </c>
      <c r="F37" s="70">
        <v>429808.7</v>
      </c>
      <c r="G37" s="70">
        <v>441805.6</v>
      </c>
      <c r="H37" s="71">
        <f t="shared" si="0"/>
        <v>75549</v>
      </c>
      <c r="I37" s="72">
        <f>E37/C37*100</f>
        <v>113.18921315831281</v>
      </c>
      <c r="J37" s="72">
        <f t="shared" si="2"/>
        <v>13456.099999999977</v>
      </c>
      <c r="K37" s="72">
        <f t="shared" si="3"/>
        <v>102.11939828814498</v>
      </c>
      <c r="L37" s="40"/>
      <c r="M37" s="40"/>
      <c r="N37" s="40"/>
      <c r="O37" s="40"/>
      <c r="P37" s="41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</row>
    <row r="38" spans="1:28" s="43" customFormat="1" ht="22.5" customHeight="1">
      <c r="A38" s="30" t="s">
        <v>21</v>
      </c>
      <c r="B38" s="31" t="s">
        <v>68</v>
      </c>
      <c r="C38" s="70">
        <v>576005.2</v>
      </c>
      <c r="D38" s="70">
        <v>1605772.8</v>
      </c>
      <c r="E38" s="70">
        <v>1520461.2</v>
      </c>
      <c r="F38" s="70">
        <v>221828.7</v>
      </c>
      <c r="G38" s="70">
        <v>224049.7</v>
      </c>
      <c r="H38" s="71">
        <f t="shared" si="0"/>
        <v>944456</v>
      </c>
      <c r="I38" s="72">
        <f t="shared" si="1"/>
        <v>263.96657530175077</v>
      </c>
      <c r="J38" s="72">
        <f t="shared" si="2"/>
        <v>-85311.6000000001</v>
      </c>
      <c r="K38" s="72">
        <f t="shared" si="3"/>
        <v>94.68719360547145</v>
      </c>
      <c r="L38" s="40"/>
      <c r="M38" s="40"/>
      <c r="N38" s="40"/>
      <c r="O38" s="40"/>
      <c r="P38" s="41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</row>
    <row r="39" spans="1:28" s="43" customFormat="1" ht="21.75" customHeight="1">
      <c r="A39" s="30" t="s">
        <v>22</v>
      </c>
      <c r="B39" s="31" t="s">
        <v>69</v>
      </c>
      <c r="C39" s="70">
        <v>1574968.2</v>
      </c>
      <c r="D39" s="70">
        <v>1566259.1</v>
      </c>
      <c r="E39" s="70">
        <v>1605523.9</v>
      </c>
      <c r="F39" s="70">
        <v>1683305</v>
      </c>
      <c r="G39" s="70">
        <v>1683571.4</v>
      </c>
      <c r="H39" s="71">
        <f t="shared" si="0"/>
        <v>30555.699999999953</v>
      </c>
      <c r="I39" s="72">
        <f t="shared" si="1"/>
        <v>101.94008361565649</v>
      </c>
      <c r="J39" s="72">
        <f t="shared" si="2"/>
        <v>39264.799999999814</v>
      </c>
      <c r="K39" s="72">
        <f t="shared" si="3"/>
        <v>102.50691600131803</v>
      </c>
      <c r="L39" s="40"/>
      <c r="M39" s="40"/>
      <c r="N39" s="40"/>
      <c r="O39" s="40"/>
      <c r="P39" s="41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</row>
    <row r="40" spans="1:28" s="43" customFormat="1" ht="23.25" customHeight="1">
      <c r="A40" s="30" t="s">
        <v>23</v>
      </c>
      <c r="B40" s="49" t="s">
        <v>70</v>
      </c>
      <c r="C40" s="70">
        <v>50936.2</v>
      </c>
      <c r="D40" s="70">
        <v>45977.2</v>
      </c>
      <c r="E40" s="70">
        <v>43354.6</v>
      </c>
      <c r="F40" s="70">
        <v>43218.4</v>
      </c>
      <c r="G40" s="70">
        <v>42955.9</v>
      </c>
      <c r="H40" s="71">
        <f t="shared" si="0"/>
        <v>-7581.5999999999985</v>
      </c>
      <c r="I40" s="72">
        <f t="shared" si="1"/>
        <v>85.115497426192</v>
      </c>
      <c r="J40" s="72">
        <f t="shared" si="2"/>
        <v>-2622.5999999999985</v>
      </c>
      <c r="K40" s="72">
        <f t="shared" si="3"/>
        <v>94.29586838693962</v>
      </c>
      <c r="L40" s="40"/>
      <c r="M40" s="40"/>
      <c r="N40" s="40"/>
      <c r="O40" s="40"/>
      <c r="P40" s="41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</row>
    <row r="41" spans="1:28" s="43" customFormat="1" ht="44.25" customHeight="1">
      <c r="A41" s="30" t="s">
        <v>51</v>
      </c>
      <c r="B41" s="31" t="s">
        <v>75</v>
      </c>
      <c r="C41" s="70">
        <v>182155.4</v>
      </c>
      <c r="D41" s="70">
        <v>190002.7</v>
      </c>
      <c r="E41" s="70">
        <v>51850</v>
      </c>
      <c r="F41" s="70">
        <v>0</v>
      </c>
      <c r="G41" s="70">
        <v>0</v>
      </c>
      <c r="H41" s="71">
        <f t="shared" si="0"/>
        <v>-130305.4</v>
      </c>
      <c r="I41" s="72">
        <f t="shared" si="1"/>
        <v>28.464706508838063</v>
      </c>
      <c r="J41" s="72">
        <f t="shared" si="2"/>
        <v>-138152.7</v>
      </c>
      <c r="K41" s="72">
        <f t="shared" si="3"/>
        <v>27.289085891937326</v>
      </c>
      <c r="L41" s="40"/>
      <c r="M41" s="40"/>
      <c r="N41" s="40"/>
      <c r="O41" s="40"/>
      <c r="P41" s="41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</row>
    <row r="42" spans="1:28" s="43" customFormat="1" ht="49.5" customHeight="1">
      <c r="A42" s="30" t="s">
        <v>14</v>
      </c>
      <c r="B42" s="31" t="s">
        <v>74</v>
      </c>
      <c r="C42" s="70">
        <v>195672.8</v>
      </c>
      <c r="D42" s="70">
        <v>195394</v>
      </c>
      <c r="E42" s="70">
        <v>51850</v>
      </c>
      <c r="F42" s="70">
        <v>0</v>
      </c>
      <c r="G42" s="70">
        <v>0</v>
      </c>
      <c r="H42" s="71">
        <f t="shared" si="0"/>
        <v>-143822.8</v>
      </c>
      <c r="I42" s="72">
        <f t="shared" si="1"/>
        <v>26.498317599584613</v>
      </c>
      <c r="J42" s="72">
        <f t="shared" si="2"/>
        <v>-143544</v>
      </c>
      <c r="K42" s="72">
        <f t="shared" si="3"/>
        <v>26.536127004923387</v>
      </c>
      <c r="L42" s="40"/>
      <c r="M42" s="40"/>
      <c r="N42" s="40"/>
      <c r="O42" s="40"/>
      <c r="P42" s="41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</row>
    <row r="43" spans="1:28" s="19" customFormat="1" ht="24.75" customHeight="1">
      <c r="A43" s="62" t="s">
        <v>85</v>
      </c>
      <c r="B43" s="63" t="s">
        <v>54</v>
      </c>
      <c r="C43" s="73">
        <f>C36+C6</f>
        <v>4095437.4000000004</v>
      </c>
      <c r="D43" s="73">
        <f>D36+D6</f>
        <v>5232556.5</v>
      </c>
      <c r="E43" s="73">
        <f>E36+E6</f>
        <v>5103259.7</v>
      </c>
      <c r="F43" s="73">
        <f>F36+F6</f>
        <v>3589774.3999999994</v>
      </c>
      <c r="G43" s="73">
        <f>G36+G6</f>
        <v>3626028.8999999994</v>
      </c>
      <c r="H43" s="64">
        <f>E43-C43</f>
        <v>1007822.2999999998</v>
      </c>
      <c r="I43" s="65">
        <f t="shared" si="1"/>
        <v>124.60841667363782</v>
      </c>
      <c r="J43" s="65">
        <f>E43-D43</f>
        <v>-129296.79999999981</v>
      </c>
      <c r="K43" s="65">
        <f t="shared" si="3"/>
        <v>97.52899371464025</v>
      </c>
      <c r="L43" s="44"/>
      <c r="M43" s="44"/>
      <c r="N43" s="44"/>
      <c r="O43" s="44"/>
      <c r="P43" s="45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</row>
    <row r="44" spans="1:2" s="43" customFormat="1" ht="49.5" customHeight="1">
      <c r="A44" s="46"/>
      <c r="B44" s="47"/>
    </row>
  </sheetData>
  <sheetProtection/>
  <mergeCells count="6">
    <mergeCell ref="A3:A4"/>
    <mergeCell ref="E3:G3"/>
    <mergeCell ref="A1:K1"/>
    <mergeCell ref="H3:I3"/>
    <mergeCell ref="B3:B4"/>
    <mergeCell ref="J3:K3"/>
  </mergeCells>
  <printOptions/>
  <pageMargins left="0.4330708661417323" right="0.15748031496062992" top="0.4724409448818898" bottom="0.15748031496062992" header="0.31496062992125984" footer="0.15748031496062992"/>
  <pageSetup fitToHeight="12"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ZorinaLV</cp:lastModifiedBy>
  <cp:lastPrinted>2023-11-09T11:30:56Z</cp:lastPrinted>
  <dcterms:created xsi:type="dcterms:W3CDTF">1996-10-08T23:32:33Z</dcterms:created>
  <dcterms:modified xsi:type="dcterms:W3CDTF">2023-11-09T11:31:25Z</dcterms:modified>
  <cp:category/>
  <cp:version/>
  <cp:contentType/>
  <cp:contentStatus/>
</cp:coreProperties>
</file>