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ояснительная" sheetId="4" r:id="rId1"/>
  </sheets>
  <definedNames>
    <definedName name="_xlnm.Print_Area" localSheetId="0">пояснительная!$A$1:$G$304</definedName>
  </definedNames>
  <calcPr calcId="125725"/>
</workbook>
</file>

<file path=xl/calcChain.xml><?xml version="1.0" encoding="utf-8"?>
<calcChain xmlns="http://schemas.openxmlformats.org/spreadsheetml/2006/main">
  <c r="D297" i="4"/>
  <c r="D299"/>
  <c r="C299"/>
  <c r="B299"/>
  <c r="D298"/>
  <c r="E298" s="1"/>
  <c r="C298"/>
  <c r="B298"/>
  <c r="F298" s="1"/>
  <c r="C51"/>
  <c r="F39"/>
  <c r="F40"/>
  <c r="E39"/>
  <c r="E40"/>
  <c r="E41"/>
  <c r="E54"/>
  <c r="E55"/>
  <c r="E189" l="1"/>
  <c r="E172"/>
  <c r="E126" l="1"/>
  <c r="D113"/>
  <c r="C113"/>
  <c r="E204" l="1"/>
  <c r="E288"/>
  <c r="F288"/>
  <c r="C297"/>
  <c r="B113"/>
  <c r="F54"/>
  <c r="F55"/>
  <c r="E57"/>
  <c r="F57"/>
  <c r="E58"/>
  <c r="F58"/>
  <c r="C56"/>
  <c r="D56"/>
  <c r="F50"/>
  <c r="F51"/>
  <c r="E49"/>
  <c r="E50"/>
  <c r="E51"/>
  <c r="E56" l="1"/>
  <c r="E82"/>
  <c r="F110"/>
  <c r="E113"/>
  <c r="E124"/>
  <c r="F172"/>
  <c r="E138" l="1"/>
  <c r="E162" l="1"/>
  <c r="E174" l="1"/>
  <c r="F204" l="1"/>
  <c r="F205"/>
  <c r="F206"/>
  <c r="E203"/>
  <c r="E205"/>
  <c r="E206"/>
  <c r="E219" l="1"/>
  <c r="F234" l="1"/>
  <c r="E232"/>
  <c r="E233"/>
  <c r="E235"/>
  <c r="B297" l="1"/>
  <c r="C270"/>
  <c r="C271" s="1"/>
  <c r="D270"/>
  <c r="D271" s="1"/>
  <c r="B270"/>
  <c r="B271" s="1"/>
  <c r="B42"/>
  <c r="B69"/>
  <c r="B66"/>
  <c r="B243"/>
  <c r="B244" s="1"/>
  <c r="C230"/>
  <c r="C231" s="1"/>
  <c r="D230"/>
  <c r="D231" s="1"/>
  <c r="B230"/>
  <c r="B231" s="1"/>
  <c r="C199"/>
  <c r="D199"/>
  <c r="B199"/>
  <c r="E188"/>
  <c r="F191"/>
  <c r="E191"/>
  <c r="E190"/>
  <c r="E175"/>
  <c r="F173"/>
  <c r="C134"/>
  <c r="D134"/>
  <c r="B134"/>
  <c r="B135" s="1"/>
  <c r="B77"/>
  <c r="B78" s="1"/>
  <c r="E230" l="1"/>
  <c r="F46"/>
  <c r="E46"/>
  <c r="F44"/>
  <c r="E44"/>
  <c r="F43"/>
  <c r="E43"/>
  <c r="C38"/>
  <c r="D38"/>
  <c r="D42"/>
  <c r="C42"/>
  <c r="B38"/>
  <c r="F41"/>
  <c r="C69"/>
  <c r="D69"/>
  <c r="E69" s="1"/>
  <c r="B56"/>
  <c r="F56" s="1"/>
  <c r="F38" l="1"/>
  <c r="E38"/>
  <c r="C37"/>
  <c r="B37"/>
  <c r="E42"/>
  <c r="F42"/>
  <c r="D37"/>
  <c r="E285"/>
  <c r="E37" l="1"/>
  <c r="F37"/>
  <c r="C260"/>
  <c r="C258" s="1"/>
  <c r="D260"/>
  <c r="B260"/>
  <c r="B258" s="1"/>
  <c r="F260" l="1"/>
  <c r="F258" s="1"/>
  <c r="D258"/>
  <c r="E250" l="1"/>
  <c r="E140" l="1"/>
  <c r="C122"/>
  <c r="C121" s="1"/>
  <c r="D122"/>
  <c r="D121" s="1"/>
  <c r="B122"/>
  <c r="B121" s="1"/>
  <c r="E123"/>
  <c r="F123"/>
  <c r="F124"/>
  <c r="C107"/>
  <c r="C108" s="1"/>
  <c r="D107"/>
  <c r="D108" s="1"/>
  <c r="B107"/>
  <c r="B108" s="1"/>
  <c r="E111"/>
  <c r="E98"/>
  <c r="F49" l="1"/>
  <c r="E262"/>
  <c r="E260" s="1"/>
  <c r="E258" s="1"/>
  <c r="F235" l="1"/>
  <c r="E136"/>
  <c r="E137"/>
  <c r="C135"/>
  <c r="D135"/>
  <c r="C66"/>
  <c r="D66"/>
  <c r="E66" l="1"/>
  <c r="E80"/>
  <c r="F80"/>
  <c r="D296" l="1"/>
  <c r="D295" s="1"/>
  <c r="D8" s="1"/>
  <c r="C296"/>
  <c r="C295" s="1"/>
  <c r="C8" s="1"/>
  <c r="E8" l="1"/>
  <c r="B296"/>
  <c r="B295" s="1"/>
  <c r="B8" s="1"/>
  <c r="F8" s="1"/>
  <c r="E273"/>
  <c r="F273"/>
  <c r="F66" l="1"/>
  <c r="C67"/>
  <c r="D65"/>
  <c r="C65"/>
  <c r="C64" s="1"/>
  <c r="B67"/>
  <c r="B65"/>
  <c r="B64" s="1"/>
  <c r="D64" l="1"/>
  <c r="E64" s="1"/>
  <c r="E65"/>
  <c r="C63"/>
  <c r="B63"/>
  <c r="D67"/>
  <c r="F69"/>
  <c r="F65"/>
  <c r="D53"/>
  <c r="D48"/>
  <c r="C53"/>
  <c r="C52" s="1"/>
  <c r="C48"/>
  <c r="C47" s="1"/>
  <c r="B53"/>
  <c r="B52" s="1"/>
  <c r="D77"/>
  <c r="D78" s="1"/>
  <c r="E79"/>
  <c r="F79"/>
  <c r="E81"/>
  <c r="F81"/>
  <c r="F82"/>
  <c r="E83"/>
  <c r="F83"/>
  <c r="E84"/>
  <c r="F84"/>
  <c r="E86"/>
  <c r="F86"/>
  <c r="E87"/>
  <c r="F87"/>
  <c r="E88"/>
  <c r="F88"/>
  <c r="D96"/>
  <c r="D97" s="1"/>
  <c r="F98"/>
  <c r="E99"/>
  <c r="E96" s="1"/>
  <c r="F99"/>
  <c r="F96" s="1"/>
  <c r="F109"/>
  <c r="F111"/>
  <c r="E112"/>
  <c r="F112"/>
  <c r="F113"/>
  <c r="D17"/>
  <c r="F126"/>
  <c r="D18"/>
  <c r="E135"/>
  <c r="F135"/>
  <c r="F136"/>
  <c r="F137"/>
  <c r="F138"/>
  <c r="E139"/>
  <c r="F139"/>
  <c r="F140"/>
  <c r="F141"/>
  <c r="D148"/>
  <c r="D149" s="1"/>
  <c r="F150"/>
  <c r="E151"/>
  <c r="F151"/>
  <c r="E152"/>
  <c r="F152"/>
  <c r="D160"/>
  <c r="D161"/>
  <c r="F162"/>
  <c r="D170"/>
  <c r="D171" s="1"/>
  <c r="E173"/>
  <c r="F175"/>
  <c r="E176"/>
  <c r="F176"/>
  <c r="D184"/>
  <c r="D185" s="1"/>
  <c r="E186"/>
  <c r="F186"/>
  <c r="E187"/>
  <c r="F187"/>
  <c r="F188"/>
  <c r="F189"/>
  <c r="F190"/>
  <c r="E201"/>
  <c r="F203"/>
  <c r="E207"/>
  <c r="F207"/>
  <c r="D215"/>
  <c r="D25" s="1"/>
  <c r="D216"/>
  <c r="E217"/>
  <c r="F217"/>
  <c r="E218"/>
  <c r="F218"/>
  <c r="F219"/>
  <c r="E220"/>
  <c r="F220"/>
  <c r="E222"/>
  <c r="F222"/>
  <c r="F232"/>
  <c r="F233"/>
  <c r="E234"/>
  <c r="D243"/>
  <c r="F245"/>
  <c r="F246"/>
  <c r="E247"/>
  <c r="F247"/>
  <c r="E248"/>
  <c r="F248"/>
  <c r="E249"/>
  <c r="F249"/>
  <c r="F250"/>
  <c r="F262"/>
  <c r="F271"/>
  <c r="E274"/>
  <c r="F274"/>
  <c r="E275"/>
  <c r="F275"/>
  <c r="D283"/>
  <c r="E286"/>
  <c r="F286"/>
  <c r="F285"/>
  <c r="C216"/>
  <c r="B216"/>
  <c r="F201"/>
  <c r="D63" l="1"/>
  <c r="E63" s="1"/>
  <c r="E67"/>
  <c r="E53"/>
  <c r="F64"/>
  <c r="D52"/>
  <c r="F53"/>
  <c r="E48"/>
  <c r="C36"/>
  <c r="D20"/>
  <c r="D47"/>
  <c r="D27"/>
  <c r="D244"/>
  <c r="D16"/>
  <c r="D15"/>
  <c r="D14"/>
  <c r="D30"/>
  <c r="D284"/>
  <c r="B48"/>
  <c r="B47" s="1"/>
  <c r="B36" s="1"/>
  <c r="F67"/>
  <c r="E216"/>
  <c r="F287"/>
  <c r="D28"/>
  <c r="D26"/>
  <c r="E287"/>
  <c r="D21"/>
  <c r="F297"/>
  <c r="D29"/>
  <c r="D22"/>
  <c r="D19"/>
  <c r="F231"/>
  <c r="F216"/>
  <c r="F52" l="1"/>
  <c r="E52"/>
  <c r="D36"/>
  <c r="E36" s="1"/>
  <c r="E47"/>
  <c r="F48"/>
  <c r="F47"/>
  <c r="F63"/>
  <c r="F36" l="1"/>
  <c r="E297" l="1"/>
  <c r="E299"/>
  <c r="F299"/>
  <c r="C170"/>
  <c r="C171" s="1"/>
  <c r="B170"/>
  <c r="B171" s="1"/>
  <c r="F174"/>
  <c r="C160"/>
  <c r="E160" s="1"/>
  <c r="B160"/>
  <c r="F160" s="1"/>
  <c r="C161"/>
  <c r="E161" s="1"/>
  <c r="B161"/>
  <c r="F161" s="1"/>
  <c r="F170" l="1"/>
  <c r="F171"/>
  <c r="E170"/>
  <c r="E171"/>
  <c r="F296"/>
  <c r="E295"/>
  <c r="E296"/>
  <c r="F295"/>
  <c r="F121" l="1"/>
  <c r="E121"/>
  <c r="C77"/>
  <c r="C78" s="1"/>
  <c r="E77" l="1"/>
  <c r="E78"/>
  <c r="F77"/>
  <c r="F78"/>
  <c r="F270"/>
  <c r="E270"/>
  <c r="C283" l="1"/>
  <c r="C284" s="1"/>
  <c r="E284" s="1"/>
  <c r="B283"/>
  <c r="B284" s="1"/>
  <c r="F284" s="1"/>
  <c r="E272"/>
  <c r="F272"/>
  <c r="E271"/>
  <c r="B29"/>
  <c r="F29" s="1"/>
  <c r="C243"/>
  <c r="F244"/>
  <c r="C215"/>
  <c r="B215"/>
  <c r="C184"/>
  <c r="C185" s="1"/>
  <c r="E185" s="1"/>
  <c r="B184"/>
  <c r="B21"/>
  <c r="F21" s="1"/>
  <c r="C20"/>
  <c r="E20" s="1"/>
  <c r="C148"/>
  <c r="B148"/>
  <c r="E122"/>
  <c r="F122"/>
  <c r="C17"/>
  <c r="E17" s="1"/>
  <c r="B17"/>
  <c r="F17" s="1"/>
  <c r="C96"/>
  <c r="C97" s="1"/>
  <c r="B96"/>
  <c r="B97" s="1"/>
  <c r="E243" l="1"/>
  <c r="C244"/>
  <c r="E244" s="1"/>
  <c r="F184"/>
  <c r="B185"/>
  <c r="F185" s="1"/>
  <c r="F148"/>
  <c r="B149"/>
  <c r="F149" s="1"/>
  <c r="E148"/>
  <c r="C149"/>
  <c r="E149" s="1"/>
  <c r="C15"/>
  <c r="E15" s="1"/>
  <c r="E97"/>
  <c r="B15"/>
  <c r="F15" s="1"/>
  <c r="F97"/>
  <c r="C30"/>
  <c r="E30" s="1"/>
  <c r="E283"/>
  <c r="C25"/>
  <c r="E25" s="1"/>
  <c r="E215"/>
  <c r="B26"/>
  <c r="F26" s="1"/>
  <c r="F230"/>
  <c r="B28"/>
  <c r="F28" s="1"/>
  <c r="C22"/>
  <c r="E22" s="1"/>
  <c r="E184"/>
  <c r="C18"/>
  <c r="E18" s="1"/>
  <c r="E134"/>
  <c r="E231"/>
  <c r="B18"/>
  <c r="F18" s="1"/>
  <c r="F134"/>
  <c r="B25"/>
  <c r="F25" s="1"/>
  <c r="F215"/>
  <c r="B27"/>
  <c r="F27" s="1"/>
  <c r="F243"/>
  <c r="B30"/>
  <c r="F30" s="1"/>
  <c r="F283"/>
  <c r="C29"/>
  <c r="E29" s="1"/>
  <c r="B14"/>
  <c r="C28"/>
  <c r="E28" s="1"/>
  <c r="C27"/>
  <c r="E27" s="1"/>
  <c r="E108"/>
  <c r="C26"/>
  <c r="E26" s="1"/>
  <c r="C14"/>
  <c r="F108"/>
  <c r="C21"/>
  <c r="E21" s="1"/>
  <c r="B22"/>
  <c r="F22" s="1"/>
  <c r="B20"/>
  <c r="F20" s="1"/>
  <c r="B19"/>
  <c r="F19" s="1"/>
  <c r="C19"/>
  <c r="E19" s="1"/>
  <c r="F14" l="1"/>
  <c r="C16"/>
  <c r="E16" s="1"/>
  <c r="E107"/>
  <c r="B16"/>
  <c r="F16" s="1"/>
  <c r="F107"/>
  <c r="E14"/>
  <c r="B24"/>
  <c r="B200"/>
  <c r="B31" l="1"/>
  <c r="B6" s="1"/>
  <c r="B5" s="1"/>
  <c r="B9" s="1"/>
  <c r="B7" l="1"/>
  <c r="C24"/>
  <c r="C31" s="1"/>
  <c r="C6" s="1"/>
  <c r="D24"/>
  <c r="D31" s="1"/>
  <c r="D6" s="1"/>
  <c r="E199"/>
  <c r="F199"/>
  <c r="C200"/>
  <c r="D200"/>
  <c r="F200" l="1"/>
  <c r="E200"/>
  <c r="E24"/>
  <c r="F24"/>
  <c r="F31"/>
  <c r="E31"/>
  <c r="C5"/>
  <c r="C9" s="1"/>
  <c r="D5"/>
  <c r="F6"/>
  <c r="E6"/>
  <c r="F5" l="1"/>
  <c r="D9"/>
  <c r="E5"/>
  <c r="C7"/>
  <c r="D7"/>
</calcChain>
</file>

<file path=xl/sharedStrings.xml><?xml version="1.0" encoding="utf-8"?>
<sst xmlns="http://schemas.openxmlformats.org/spreadsheetml/2006/main" count="483" uniqueCount="210">
  <si>
    <t xml:space="preserve">Подпрограмма II «Развитие современной инфраструктуры»      </t>
  </si>
  <si>
    <t>бюджет городского округа</t>
  </si>
  <si>
    <t>бюджет автономного округа</t>
  </si>
  <si>
    <t>федеральный бюджет</t>
  </si>
  <si>
    <t xml:space="preserve">Подпрограмма III «Общее и дополнительное образование» </t>
  </si>
  <si>
    <t xml:space="preserve">Подпрограмма V «Здоровьесбережение и здоровьесозидание» </t>
  </si>
  <si>
    <t>Всего по муниципальной программе:</t>
  </si>
  <si>
    <t xml:space="preserve">          Цель муниципальной программы - обеспечение доступности качественного образования, соответствующего требованиям инновационного развития экономики и современным потребностям общества, а также всестороннего развития и самореализации подростков и молодежи.</t>
  </si>
  <si>
    <t xml:space="preserve">          Цель муниципальной программы - создание условий для сохранения культурной самобытности, доступности культурных благ и обеспечение прав граждан на развитие и реализацию культурного и духовного потенциала на территории города Урай.
    </t>
  </si>
  <si>
    <t>Подпрограмма I «Развитие физической культуры и спорта в городе Урай»</t>
  </si>
  <si>
    <t xml:space="preserve">          Муниципальная программа утверждена постановлением администрации города Урай 25.09.2018 №2466. </t>
  </si>
  <si>
    <t xml:space="preserve">          Цель муниципальной программы - создание условий, способствующих улучшению жилищных условий и качества жилищного обеспечения жителей, проживающих на территории муниципального образования город Урай.
    </t>
  </si>
  <si>
    <t xml:space="preserve">          Ответственный исполнитель муниципальной программы – управление по культуре и социальным вопросам администрации города Урай.</t>
  </si>
  <si>
    <t xml:space="preserve">          Муниципальная программа утверждена постановлением администрации города Урай от 25.09.2018 №2470. </t>
  </si>
  <si>
    <t xml:space="preserve">          Муниципальная программа утверждена постановлением администрации города Урай от 26.09.2017 №2760.  </t>
  </si>
  <si>
    <t>Подпрограмма I «Профилактика правонарушений»</t>
  </si>
  <si>
    <t>Подпрограмма II «Профилактика незаконного оборота и потребления наркотических средств и психотропных веществ»</t>
  </si>
  <si>
    <t xml:space="preserve">          Цели муниципальной программы - обеспечение общественной безопасности, правопорядка и привлечение общественности к осуществлению мероприятий по профилактике правонарушений; совершенствование системы профилактики немедицинского потребления наркотиков; предупреждение террористической и экстремистской деятельности.
    </t>
  </si>
  <si>
    <t xml:space="preserve">          Цели муниципальной программы - создание условий для обеспечения жителей возможностью систематически заниматься физической культурой и спортом, массовым спортом, в том числе повышения уровня обеспеченности населения объектами спорта, а также создание условий для развития детско-юношеского спорта, системы отбора и подготовки спортивного резерва; создание условий для развития внутреннего и въездного туризма на территории города Урай.
    </t>
  </si>
  <si>
    <t>Непрограммная деятельность:</t>
  </si>
  <si>
    <t>1400000000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</si>
  <si>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          Муниципальная программа утверждена постановлением администрации города Урай от 25.09.2018 №2467.  </t>
  </si>
  <si>
    <t>Подпрограмма I «Обеспечение защиты населения и территории муниципального образования город Урай от чрезвычайных ситуаций»</t>
  </si>
  <si>
    <t>Подпрограмма II «Укрепление пожарной безопасности в городе Урай»</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</si>
  <si>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</si>
  <si>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обеспечение права жителей города Урай на благоприятную окружающую среду; обеспечение исполнения требований законодательства в области охраны окружающей среды, лесного законодательства; формирование знаний населения города Урай в области охраны окружающей среды.</t>
  </si>
  <si>
    <t>Основное мероприятие «Санитарная очистка и ликвидация несанкционированных свалок на территории города Урай»</t>
  </si>
  <si>
    <t xml:space="preserve">          Цели муниципальной программы - создание условий для устойчивого развития малого и среднего предпринимательства на территории города Урай; создание условий для развития потребительского рынка, расширения предложений товаров и услуг на территории города Урай; создание условий для устойчивого развития агропромышленного комплекса и повышение конкурентоспособности сельскохозяйственной продукции, произведенной на территории города Урай.
    </t>
  </si>
  <si>
    <t>Подпрограмма III «Развитие сельскохозяйственных товаропроизводителей»</t>
  </si>
  <si>
    <t xml:space="preserve">          Муниципальная программа утверждена постановлением администрации города Урай от 25.09.2018 №2469.</t>
  </si>
  <si>
    <t xml:space="preserve">          Цели муниципальной программы - повышение качества жизни населения города Урай, развитие экономической, социально-политической,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информационно-коммуникационных технологий.
    </t>
  </si>
  <si>
    <t xml:space="preserve">          Ответственный исполнитель муниципальной программы - управление по информационным технологиям и связи администрации города Урай.</t>
  </si>
  <si>
    <t xml:space="preserve">          Ответственный исполнитель муниципальной программы – отдел дорожного хозяйства и транспорта администрации города Урай.</t>
  </si>
  <si>
    <t xml:space="preserve">          Цели муниципальной программы - совершенствование существующих и развитие сети автомобильных дорог общего пользования местного значения, повышение пропускной способности транспортных потоков на улично-дорожной сети, повышение безопасности дорожного движения в городе Урай; обеспечение доступности и повышение качества транспортных услуг населению города Урай.
    </t>
  </si>
  <si>
    <t>Подпрограмма I «Дорожное хозяйство»</t>
  </si>
  <si>
    <t>Подпрограмма II «Транспорт»</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</si>
  <si>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</si>
  <si>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Муниципальная программа утверждена постановлением администрации города Урай от 26.09.2017 №2757.  
</t>
  </si>
  <si>
    <t xml:space="preserve">          Цели муниципальной программы - совершенствование муниципального управления,  повышение его эффективности; совершенствование организации муниципальной службы,  повышение ее эффективности;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
    </t>
  </si>
  <si>
    <t>Подпрограмма I «Создание условий для совершенствования системы муниципального управления»</t>
  </si>
  <si>
    <t>Подпрограмма III «Развитие муниципальной службы и резерва управленческих кадров»</t>
  </si>
  <si>
    <t xml:space="preserve">          Муниципальная программа утверждена постановлением администрации города Урай от 26.09.2017 №2758.  
</t>
  </si>
  <si>
    <t xml:space="preserve">          Ответственный исполнитель муниципальной программы – Муниципальное казенное учреждение «Управление  градостроительства, землепользования и природопользования города Урай». </t>
  </si>
  <si>
    <t xml:space="preserve">          Цели муниципальной программы - создание условий для устойчивого развития территорий города, рационального использования природных ресурсов на основе документов градорегулирования, способствующих дальнейшему развитию жилищной, инженерной, транспортной и социальной инфраструктур города, с учетом интересов граждан, организаций и предпринимателей по созданию благоприятных условий жизнедеятельности; вовлечение в оборот земель, находящихся в  муниципальной собственности; мониторинг и обновление электронной базы градостроительных данных,  обеспечение информационного и электронного взаимодействия; создание условий на территории города Урай для увеличения объемов индивидуального жилищного строительства.
    </t>
  </si>
  <si>
    <t>Дума города Урай, Контрольно-счетная палата города Урай</t>
  </si>
  <si>
    <t>(тыс.рублей)</t>
  </si>
  <si>
    <t xml:space="preserve">3500000000 Муниципальная программа «Развитие жилищно-коммунального комплекса и повышение энергетической эффективности в городе Урай» на 2019 - 2030 годы
                                 </t>
  </si>
  <si>
    <t xml:space="preserve">          Муниципальная программа утверждена постановлением администрации города Урай от 25.09.2018 №2468.  
</t>
  </si>
  <si>
    <t xml:space="preserve">          Ответственный исполнитель муниципальной программы – Муниципальное казенное учреждение «Управление жилищно-коммунального хозяйства города Урай». </t>
  </si>
  <si>
    <t xml:space="preserve">          Цели муниципальной программы -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 повышение энергосбережения и энергетической эффективности.
    </t>
  </si>
  <si>
    <t>Итого:</t>
  </si>
  <si>
    <t>0200000000   Муниципальная программа «Развитие образования и молодежной политики в городе Урай» на 2019-2030 годы</t>
  </si>
  <si>
    <t xml:space="preserve">          Муниципальная программа утверждена постановлением администрации города Урай от 27.09.2018 №2502.</t>
  </si>
  <si>
    <t xml:space="preserve">Подпрограмма I «Дошкольное образование»      </t>
  </si>
  <si>
    <t xml:space="preserve">Подпрограмма IV «Развитие муниципальной методической службы»        </t>
  </si>
  <si>
    <t xml:space="preserve">Подпрограмма VI «Молодежная политика»  </t>
  </si>
  <si>
    <t xml:space="preserve">Подпрограмма VII «Каникулярный отдых»  </t>
  </si>
  <si>
    <t>Показатели</t>
  </si>
  <si>
    <t>Расходы бюджета городского округа - всего</t>
  </si>
  <si>
    <t>Расходы на реализацию муниципальных программ</t>
  </si>
  <si>
    <t>удельный вес в расходах, %</t>
  </si>
  <si>
    <t>Расходы на непрограммную деятельность</t>
  </si>
  <si>
    <t>5. Муниципальная программа «Улучшение жилищных условий жителей, проживающих на территории муниципального образования город Урай» на 2019-2030 годы</t>
  </si>
  <si>
    <t>в том числе Дорожный фонд</t>
  </si>
  <si>
    <t xml:space="preserve">          Цель муниципальной программы - повышение качества и комфорта городской среды на территории муниципального образования город Урай.</t>
  </si>
  <si>
    <t xml:space="preserve">8000000000 Непрограммные направления деятельности                                 </t>
  </si>
  <si>
    <t>% исполнения к плановым назначениям отчетного периода</t>
  </si>
  <si>
    <t>% исполнения к годовым плановым назначениям</t>
  </si>
  <si>
    <t>Основное мероприятие «Выплата возмещений за жилые помещения в рамках соглашений, заключенных с собственниками изымаемых жилых помещений»</t>
  </si>
  <si>
    <t>Основное мероприятие «Предоставление молодым семьям социальных выплат в виде субсидий»</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</si>
  <si>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</si>
  <si>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 xml:space="preserve">Основное мероприятие «Формирование муниципальной телекоммуникационной инфраструктуры и развитие сервисов на ее основе» </t>
  </si>
  <si>
    <t>Основное мероприятие «Информирование населения через средства массовой информации»</t>
  </si>
  <si>
    <t>Основное мероприятие «Обеспечение деятельности муниципального бюджетного учреждения газета «Знамя»</t>
  </si>
  <si>
    <t>Основное мероприятие «Благоустройство территорий муниципального образования»</t>
  </si>
  <si>
    <t xml:space="preserve">Основное мероприятие «Мероприятия по подготовке документов градорегулирования» </t>
  </si>
  <si>
    <t xml:space="preserve">Основное мероприятие «Обеспечение реализации МКУ «УГЗиП г.Урай» функций и полномочий администрации города Урай в сфере градостроительства» </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</si>
  <si>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</si>
  <si>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 xml:space="preserve">Основное мероприятие «Работы и мероприятия по землеустройству, подготовке и предоставлению земельных участков» </t>
  </si>
  <si>
    <t xml:space="preserve"> </t>
  </si>
  <si>
    <t xml:space="preserve">          Более подробная информация в разрезе мероприятий муниципальных программ отражена в отчетах о ходе исполнения комплексного плана (сетевого графика) реализации муниципальных программ и размещена на официальном сайте органов местного самоуправления в разделе Экономика/Стратегическое планирование/Муниципальные программы  http://uray.ru/municipalnye-programmy.  </t>
  </si>
  <si>
    <t xml:space="preserve">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 в том числе: </t>
  </si>
  <si>
    <t>Подпрограмма III "Формирование законопослушного поведения участников дорожного движения"</t>
  </si>
  <si>
    <t>Подпрограмма I «Развитие малого и среднего предпринимательства», в том числе:</t>
  </si>
  <si>
    <t>Региональный проект «Формирование комфортной городской среды»</t>
  </si>
  <si>
    <t>Всего на реализацию национальных (региональных) проектов</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</si>
  <si>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</si>
  <si>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1. Муниципальная программа «Развитие образования и молодежной политики в городе Урай» на 2019-2030 годы</t>
  </si>
  <si>
    <t>6. 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</si>
  <si>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 xml:space="preserve">7. Муниципальная программа «Охрана окружающей среды в границах города Урай» </t>
  </si>
  <si>
    <t xml:space="preserve">8. Муниципальная программа «Развитие транспортной системы города Урай» </t>
  </si>
  <si>
    <t>9. Муниципальная программа «Профилактика правонарушений на территории города Урай» на 2018-2030 годы</t>
  </si>
  <si>
    <t xml:space="preserve">10.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</si>
  <si>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11. Муниципальная программа «Информационное общество – Урай» на 2019-2030 годы</t>
  </si>
  <si>
    <t>13. Муниципальная программа «Обеспечение градостроительной деятельности на территории города Урай» на  2018-2030 годы</t>
  </si>
  <si>
    <t xml:space="preserve">14. Муниципальная программа «Управление муниципальными финансами в городе Урай» </t>
  </si>
  <si>
    <t>15. Муниципальная программа «Совершенствование и развитие муниципального управления в городе Урай» на 2018-2030 годы</t>
  </si>
  <si>
    <t>16. Муниципальная программа «Развитие жилищно-коммунального комплекса и повышение энергетической эффективности в городе Урай» на 2019-2030 годы</t>
  </si>
  <si>
    <t>Резервный фонд администрации города Урай</t>
  </si>
  <si>
    <t>0800000000 Муниципальная программа «Улучшение жилищных условий жителей, проживающих на территории муниципального образования город Урай» на 2019-2030 годы</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</si>
  <si>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</si>
  <si>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</si>
  <si>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 xml:space="preserve">1500000000 Муниципальная программа «Охрана окружающей среды в границах города Урай» </t>
  </si>
  <si>
    <t xml:space="preserve">1800000000 Муниципальная программа «Развитие транспортной системы города Урай» </t>
  </si>
  <si>
    <t xml:space="preserve">2200000000 Муниципальная программа «Профилактика правонарушений на территории города Урай» на 2018-2030 годы </t>
  </si>
  <si>
    <t>2300000000 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t>
  </si>
  <si>
    <t>2400000000 Муниципальная программа «Информационное общество – Урай» на 2019-2030 годы</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</si>
  <si>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</si>
  <si>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 xml:space="preserve">2600000000 Муниципальная программа «Обеспечение градостроительной деятельности на территории города Урай» на  2018-2030 годы                                   </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</si>
  <si>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</si>
  <si>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 xml:space="preserve">2800000000 Муниципальная программа «Управление муниципальными финансами в городе Урай» </t>
  </si>
  <si>
    <t xml:space="preserve">          Муниципальная программа утверждена постановлением администрации города Урай от 30.09.2020 №2358.  </t>
  </si>
  <si>
    <t xml:space="preserve">Основное мероприятие «Соблюдение норм Бюджетного кодекса Российской Федерации (статьи 111, 184.1)» </t>
  </si>
  <si>
    <t xml:space="preserve">Основное мероприятие «Обеспечение деятельности Комитета по финансам администрации города Урай» </t>
  </si>
  <si>
    <t xml:space="preserve">2900000000 Муниципальная программа «Совершенствование и развитие муниципального управления в городе Урай» на 2018-2030 годы» </t>
  </si>
  <si>
    <t>Региональный проект «Создание условий для легкого старта и комфортного ведения бизнеса»</t>
  </si>
  <si>
    <t>Всего на проведение мероприятий через инициативные проекты, в том числе:</t>
  </si>
  <si>
    <t xml:space="preserve">Примечание (причины неисполнения от плановых назначений отчетного периода) </t>
  </si>
  <si>
    <t xml:space="preserve">0400000000   Муниципальная программа «Культура города Урай» </t>
  </si>
  <si>
    <t xml:space="preserve">          Муниципальная программа утверждена постановлением администрации города Урай от 27.09.2021 №2351. </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</si>
  <si>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</si>
  <si>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 xml:space="preserve">1. Муниципальная программа «Культура города Урай» </t>
  </si>
  <si>
    <t xml:space="preserve">3. Муниципальная программа «Культура города Урай» </t>
  </si>
  <si>
    <t xml:space="preserve">0700000000 Муниципальная программа «Развитие гражданского общества на территории города Урай» </t>
  </si>
  <si>
    <t xml:space="preserve">          Муниципальная программа утверждена постановлением администрации города Урай от 29.09.2021 года №2359. </t>
  </si>
  <si>
    <t>Основное мероприятие «Оказание финансовой поддержки социально ориентированным некоммерческим организациям посредством предоставления на конкурсной основе грантов в форме субсидий на развитие гражданского общества»</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</si>
  <si>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</si>
  <si>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</si>
  <si>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 xml:space="preserve">          Ответственный исполнитель муниципальной программы – управление по развитию местного самоуправления администрации города Урай.</t>
  </si>
  <si>
    <t xml:space="preserve">          Цель муниципальной программы - создание условий для развития гражданского общества и реализации гражданских инициатив.
    </t>
  </si>
  <si>
    <t>Подпрограмма III «Участие в профилактике терроризма, а также минимизации и (или) ликвидации последствий проявлений терроризма»</t>
  </si>
  <si>
    <t>Подпрограмма IV «Участие в профилактике экстремизма, а также минимизации и (или) ликвидации последствий проявлений экстремизма»</t>
  </si>
  <si>
    <t>Региональный проект «Акселерация субъектов малого и среднего предпринимательства»</t>
  </si>
  <si>
    <t>Подпрограмма II «Развитие потребительского рынка»</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</si>
  <si>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</si>
  <si>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 xml:space="preserve">          Ответственный исполнитель муниципальной программы – Комитет по финансам администрации города Урай.</t>
  </si>
  <si>
    <t xml:space="preserve">          Цель муниципальной программы - повышение качества управления муниципальными финансами муниципального образования.
    </t>
  </si>
  <si>
    <t>Исполнители: Зорина Л.В., Фатеева Н.Ю.</t>
  </si>
  <si>
    <t xml:space="preserve">4. Муниципальная программа «Развитие гражданского общества на территории города Урай» </t>
  </si>
  <si>
    <t>Подпрограмма I «Создание условий для обеспечения содержания объектов жилищно-коммунального комплекса города Урай», в том числе:</t>
  </si>
  <si>
    <t xml:space="preserve">в том числе в разрезе муниципальных программ: </t>
  </si>
  <si>
    <t>Уточненный план на 2023 год</t>
  </si>
  <si>
    <t xml:space="preserve">          В составе непрограммных направлений деятельности бюджета городского округа на 2023 год предусмотрены средства на обеспечение деятельности Думы города Урай и Контрольно-счетной палаты города Урай:</t>
  </si>
  <si>
    <t>Региональный проект «Современная школа»</t>
  </si>
  <si>
    <t>1.Национальный проект «Образование»</t>
  </si>
  <si>
    <t>Региональный проект «Патриотическое воспитание граждан Российской Федерации»</t>
  </si>
  <si>
    <t>2. Национальный проект «Жилье и городская среда»</t>
  </si>
  <si>
    <t>3. Национальный проект «Малое и среднее предпринимательство и поддержка индивидуальной предпринимательской инициативы»</t>
  </si>
  <si>
    <t>Расходы бюджета городского округа на проведение мероприятий, реализация которых осуществляется в 2023 году через инициативные проекты</t>
  </si>
  <si>
    <t>Оплата по факту оказанных услуг по подготовке и размещению информационных материалов о деятельности администрации и муниципальных учреждениях в СМИ</t>
  </si>
  <si>
    <t xml:space="preserve"> Неполное освоение плановых назначений отчетного квартала по причине наличия вакансий (главный редактор, специалист по продвижению СМИ, корректор, редактор), экономией средств в связи с больничными листами работников</t>
  </si>
  <si>
    <t>12. Муниципальная программа «Формирование комфортной  городской среды города Урай»</t>
  </si>
  <si>
    <t xml:space="preserve">2500000000 Муниципальная программа «Формирование комфортной городской среды города Урай» </t>
  </si>
  <si>
    <t xml:space="preserve">          Муниципальная программа утверждена постановлением администрации города Урай от 27.09.2017 №2377</t>
  </si>
  <si>
    <t>Неисполнение обусловлено переносом сроков проведения курсов повышения квалификации по причине отсутствия достаточного количества слушателей</t>
  </si>
  <si>
    <t xml:space="preserve"> Бюджетные ассигнования отчетного периода освоены не в полном объеме в связи с наличием вакантной ставки</t>
  </si>
  <si>
    <t xml:space="preserve">Оплата по факту оказанных услуг по сопровождению информационных порталов муниципального образования и официального сайта администрации города Урай. </t>
  </si>
  <si>
    <t>Реализация мероприятий через инициативные проекты(местные инициативы)</t>
  </si>
  <si>
    <t>Льготники, заявившиеся на получение субсидии в 2023 году, отсутствуют.</t>
  </si>
  <si>
    <t xml:space="preserve">Реализация мероприятий через инициативные проекты </t>
  </si>
  <si>
    <t xml:space="preserve">          Муниципальная программа утверждена постановлением администрации города Урай от   29.09.2020 №2341.  
</t>
  </si>
  <si>
    <t xml:space="preserve">          Муниципальная программа утверждена постановлением администрации города Урай от    30.09.2020 №2366.   </t>
  </si>
  <si>
    <t xml:space="preserve">          Муниципальная программа утверждена постановлением администрации города Урай от 30.09.2020 №2367.  
</t>
  </si>
  <si>
    <t>план на 01.10.2023</t>
  </si>
  <si>
    <t xml:space="preserve">исполнено на 01.10.2023 </t>
  </si>
  <si>
    <t>Произведена выплата возмещений за жилые помещения в рамках соглашений 13 семьям</t>
  </si>
  <si>
    <t>Неосвоение средств в сумме 37 тыс. руб. связано с проведением ярмарочных мероприятий в конце отчетного периода, оплата будет произведена в октябре 2023 года</t>
  </si>
  <si>
    <t xml:space="preserve">Оплата по факту оказанных услуг. Причина отклонения связана с поздним предоставлением поставщиком документов на оплату за оказанные услуги (приобретены рутокены ЭП, лицензии КриптоПРО, UserGate). </t>
  </si>
  <si>
    <t>Неосвоение плановых назначений отчетного периода по объекту "Инженерные сети и проезды по ул.Спокойная, Южная" сложилось в  виду приостановки работ по устройству сетей водоснабжения на объекте, от 20.08.2023г. по обстоятельствам за которые отвечает подрядчик, до устранения в срок до 15.10.2023г. Выполнение работ и оплата в 4 квартале 2023 года.</t>
  </si>
  <si>
    <t>Работы на объекте "Устройство пешеходных тротуаров в городском округе" в рамках реализации инициативного проекта "От мечты до реальности один шаг!" выполнены и приняты МКУ УКС в 2022 году. .Но в связи с наложением взыскания на организацию в части налогов и сборов ФНС России оплата Подрядчику не проведена.</t>
  </si>
  <si>
    <r>
      <t xml:space="preserve">Председатель Комитета по финансам администрации города Урай  </t>
    </r>
    <r>
      <rPr>
        <u/>
        <sz val="12"/>
        <color theme="1"/>
        <rFont val="Times New Roman"/>
        <family val="1"/>
        <charset val="204"/>
      </rPr>
      <t xml:space="preserve">                                </t>
    </r>
    <r>
      <rPr>
        <sz val="12"/>
        <color theme="1"/>
        <rFont val="Times New Roman"/>
        <family val="1"/>
        <charset val="204"/>
      </rPr>
      <t xml:space="preserve"> И.В. Хусаинова</t>
    </r>
  </si>
  <si>
    <t xml:space="preserve">Расходы бюджета городского округа Урай на реализацию муниципальных программ и непрограммную деятельность  на 01.10.2023 года составили:                                                                 </t>
  </si>
  <si>
    <t>Неосвоение обусловлено наличием вакантных ставок.</t>
  </si>
  <si>
    <t>Оплата по факту выполненных работ в части содержания автомобильных дорог жилой зоны</t>
  </si>
  <si>
    <t>Неисполнение связано с  длительными больничными листами, наличием вакансий,  с экономией средств, сложившейся в результате проведения конкурсной процедуры на поставку бумаги к офисной технике,на поставку картриджей и модулей архивного хранения, командировочные расходы на меньшую сумму, чем планировалось,  с оплатой услуг по фактически произведенным затратам, выплатой премии по итогам работы за год за фактически отработанное время. Кроме, того 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 Оплата производится за фактически отработанное время.</t>
  </si>
  <si>
    <t>Расходы бюджета городского округа Урай на реализацию региональных (национальных) проектов по состоянию на 01.10.2023</t>
  </si>
  <si>
    <t>Оплата произведена по фактическим расходам проведенных мероприятий, перенос срока проведения мероприятия</t>
  </si>
  <si>
    <t>Неосвоение средств связано с оплатой по фактически произведенным затратам, связанным с содержанием  КДН, АК, ДНД</t>
  </si>
  <si>
    <t>Неисполнение за счет дней, пропущенных учащимися по причине болезни.</t>
  </si>
  <si>
    <t>2. Муниципальная программа «Развитие жилищно-коммунального комплекса и повышение энергетической эффективности в городе Урай» на 2019-2030 годы</t>
  </si>
  <si>
    <t>Неосвоение средств связано с отказом от проведения праздничного фейерверка посвященному новогодним праздникам и  празднованию 78-годовщины Победы в ВОВ, а так же переносом срока проведения ряда мероприятий на 4 квартал 2023 года.</t>
  </si>
  <si>
    <t xml:space="preserve">Неосвоение средств связано с условиями заключенного МК  по содержанию (обновлению) минерализованных полос. Срок выполнения 2 этапа по 30.09.2023. Работы выполнены, оплата пройдет в ноябре 2023 года. Кроме того, не проведена оплата по содержанию и обслуживанию пожарной автоматики в зданиях органов местного самоуправления из-за задержки отчетных документов. </t>
  </si>
  <si>
    <t xml:space="preserve">          Ответственный исполнитель муниципальной программы – Управление по учету и распределению муниципального жилого фонда администрации города Урай</t>
  </si>
  <si>
    <t>Неполное освоение в результате экономии средств по итогам торгов. Экономия направлена на заключение договора на ликвидацию МНРО в районе РПЦ Орбита. Оплата будет произведена в 4 квартале 2023 года.</t>
  </si>
  <si>
    <t xml:space="preserve">          Ответственный исполнитель муниципальной программы –  Отдел гражданской защиты населения и общественной безопасности администрации города Урай</t>
  </si>
  <si>
    <t>Поставщики задержали поставку фан-барьеров. Ведется претензионная работа. Начислена пеня за нарушение условий МК.</t>
  </si>
  <si>
    <t xml:space="preserve">          Ответственный исполнитель муниципальной программы –Управление экономического развития администрации города Урай.</t>
  </si>
  <si>
    <t xml:space="preserve">Неосвоение плановых назначений отчетного периода по объекту "Благоустройство дворовой территории мкр.Западный 13". Работы выполнены в полном объеме, подготовлена и направлена в ПАО "ЛУКОЙЛ"заявка на кассовый расход. Оплата будет произведена в 4 квартале 2023 года.                </t>
  </si>
  <si>
    <t>Основное мероприятие «Стимулирование культурного разнообразия в городе Урай» ( реализация проекта инициативного бюджетирования «Керамика для всех. Лепим. Учимся. Творим»)</t>
  </si>
  <si>
    <t>Подпрограмма I «Создание условий для обеспечения содержания объектов жилищно-коммунального комплекса города Урай» (реализация мероприятий через инициативные проекты (местные инициативы: «Цветочная Палитра», «Новогодняя история»),  «От мечты до реальности один шаг!» Устройство пешеходных тротуаров»</t>
  </si>
  <si>
    <t xml:space="preserve">          Ответственный исполнитель муниципальной программы – Управление образования администрации города Урай.</t>
  </si>
  <si>
    <t>Основное неисполнение по авансированию строительства объекта новая школа на 900 мест. В отчетном периоде подрядной организацией для получения планируемой суммы аванса по МК на строительство школы не предоставлено 100% обеспечние аванса. Кроме того,  при выполнении работ по гидроизоляции фундамента и устройства дренажной системы в МБДОУ д/сад №8 возникла непредвиденная ситуация (подтопление грунтовыми водами), что привело к задержке выполнения работ. Подрядчик предоставил выполнение 04.10.2023. Оплата будет произведена в 4 квартале 2023 года.</t>
  </si>
  <si>
    <t xml:space="preserve">Неисполение плановых назначений отчетного периода обусловлено переносом сроков служебных командировок, отпусков, экономией средств в связи с наличием вакансий по штатному расписанию аппарата УО.                                                                               </t>
  </si>
  <si>
    <t xml:space="preserve">          Ответственные исполнители муниципальной программы – управление по физической культуре, спорту и туризму администрации города Урай; 
управление по культуре и социальным вопросам администрации города Урай.
</t>
  </si>
  <si>
    <t xml:space="preserve">          Ответственный исполнитель муниципальной программы – Отдел гражданской защиты населения и общественной безопасности администрации города Урай.</t>
  </si>
  <si>
    <t xml:space="preserve">В рамках данного мероприятия запланированы работы по разработке проектов планировки и проектов межжевания, разработке и корректировке местных нормативов градостроительного проектирования; внесение изменений в Правила землепользования и застройки городского округа Урай.  Выполнение работ и оплата в 4 квартале 2023 года.       </t>
  </si>
  <si>
    <t xml:space="preserve"> Неосвоение средств связано с выплатой годовой премии за фактически отработанное время, переносом срока служебных командировок и очередных отпусков работников;  экономией по заключенным  договорам на оказание услуг связи, анитиврус, программы Касперский. Приобретение канц.расходов перенесено на 4 квартал 2023 года.                   </t>
  </si>
  <si>
    <t>Неосвоение средств связано с условиями МК на транспортное
обслуживание населения на городских круглогодичных и сезонных автобусных маршрутах. Оплата производится в  месяце следующем за отчетным периодом.</t>
  </si>
  <si>
    <t>1) Выполнение работ по содержанию автомобильных дорог жилой зоны, объектов благоустройства, оказание услуг ТО сетей УО, содержание контейнерных площадок, оказание услуг по ТО  и очистке систем водоотведения и дренажных труб  мкр.2А закрыто по фактическому объему оказанных услуг. 2) Оплата за содержание детских городков проведена по март 2023, подрядчик не предоставил соответствующие документы для оплаты. 3) Нарушение  подрядными организациями условий исполнения обязательств по объектам: "Водопонижение в районе жилого дома №16 мкр.Западный";"Устройство освещения в мкр.Юго-Восточный".  4) Работы на объекте «Устройство водоотвода в мкр. Лесной д.75» приостановлены по причинам, выявленным в ходе выполнения инженерно-геологических работ (договор расторгнут). 11.10.2023г. заключен договор на проведение инженерно-геодезических изысканий, для принятия решения относительно выбора колодца для сброса вод со сроком выполнения работ 11.12.2023г. 5) По мероприятию "Обеспечение деятельности МКУ «УЖКХ г. Урай» оплата услуг произведена по фактическим затратам (наличие больничных листов, перенес сроков заключения договоров на постаку  картриджей, обучение сотрудников и оплатой по фактическим услугам связи).</t>
  </si>
  <si>
    <t xml:space="preserve">          Ответственные исполнители муниципальной программы – сводно-аналитический отдел администрации города Урай. </t>
  </si>
  <si>
    <t xml:space="preserve">Средства предусмотрены на финансовое обеспечение непредвиденных расходов, необходимость в которых возникла после принятия бюджета городского округа город Урай на соответствующий финансовый год. </t>
  </si>
  <si>
    <t>Средства предусмотрены на обслуживание муниципального долга. По состоянию на 01.10.2023 долговые обязательства у МО отсутствуют.</t>
  </si>
  <si>
    <t>По результатам проведенных торгов закуплено 168 путевок в детские оздоровительные  лагеря на юге Тюменской области и республики Татарстан.</t>
  </si>
  <si>
    <t xml:space="preserve">Неосвоение средств по объекту "Объездная автомобильная дорога в г. Урай" в сумме 6 480,1 тыс.руб. (выполнение инженерных изысканий, осуществление подготовки проектной и рабочей документации). Выданы замечания о несоответствии проектной документации проекту планировки и проекту межевания. Кроме того, работы на объекте "Капитальный ремонт дороги (ул.Солнечная)"выполнены в полном объеме, подготовлена и направлена в ПАО "ЛУКОЙЛ"заявка на кассовый расход. Оплата будет произведена в 4 квартале 2023 года.      </t>
  </si>
  <si>
    <t>Прочие мероприятия органов местного самоуправления</t>
  </si>
  <si>
    <t xml:space="preserve">Прочие мероприятия муниципальных учреждений </t>
  </si>
  <si>
    <t xml:space="preserve">Выполнены работы на объекте "Капитальный ремонт моста р. Колосья". </t>
  </si>
  <si>
    <t>Расходы связаны с СВО (приобретение продуктовых наборов, транспортные услуги, ритуальные услуги). Оплата по факту оказания услуг.</t>
  </si>
  <si>
    <t>2. Муниципальная программа «Развитие физической культуры, спорта и туризма в городе Урай и укрепление здоровья гражан города Урай» на 2019-2030 годы</t>
  </si>
  <si>
    <t>0300000000 Муниципальная программа «Развитие физической культуры, спорта и туризма в городе Урай и укрепление здоровья граждан города Урай» на 2019-2030 годы</t>
  </si>
</sst>
</file>

<file path=xl/styles.xml><?xml version="1.0" encoding="utf-8"?>
<styleSheet xmlns="http://schemas.openxmlformats.org/spreadsheetml/2006/main">
  <numFmts count="9">
    <numFmt numFmtId="164" formatCode="_-* #,##0.00_р_._-;\-* #,##0.00_р_._-;_-* &quot;-&quot;??_р_._-;_-@_-"/>
    <numFmt numFmtId="165" formatCode="_-* #,##0.0_р_._-;\-* #,##0.0_р_._-;_-* &quot;-&quot;??_р_._-;_-@_-"/>
    <numFmt numFmtId="166" formatCode="_-* #,##0.0\ _₽_-;\-* #,##0.0\ _₽_-;_-* &quot;-&quot;?\ _₽_-;_-@_-"/>
    <numFmt numFmtId="167" formatCode="#,##0.0;[Red]\-#,##0.0;0.0"/>
    <numFmt numFmtId="168" formatCode="0000000000"/>
    <numFmt numFmtId="169" formatCode="#,##0.0"/>
    <numFmt numFmtId="170" formatCode="0.0"/>
    <numFmt numFmtId="171" formatCode="#,##0.0_ ;\-#,##0.0\ "/>
    <numFmt numFmtId="172" formatCode="_-* #,##0.0_р_._-;\-* #,##0.0_р_._-;_-* &quot;-&quot;?_р_._-;_-@_-"/>
  </numFmts>
  <fonts count="38">
    <font>
      <sz val="11"/>
      <color theme="1"/>
      <name val="Calibri"/>
      <family val="2"/>
      <charset val="204"/>
      <scheme val="minor"/>
    </font>
    <font>
      <sz val="11"/>
      <color theme="1"/>
      <name val="Calibri"/>
      <family val="2"/>
      <charset val="204"/>
      <scheme val="minor"/>
    </font>
    <font>
      <sz val="10"/>
      <name val="Arial"/>
      <family val="2"/>
      <charset val="204"/>
    </font>
    <font>
      <sz val="11"/>
      <color rgb="FFFF0000"/>
      <name val="Calibri"/>
      <family val="2"/>
      <charset val="204"/>
      <scheme val="minor"/>
    </font>
    <font>
      <sz val="11"/>
      <color rgb="FFFF0000"/>
      <name val="Times New Roman"/>
      <family val="1"/>
      <charset val="204"/>
    </font>
    <font>
      <sz val="9"/>
      <color rgb="FFFF0000"/>
      <name val="Times New Roman"/>
      <family val="1"/>
      <charset val="204"/>
    </font>
    <font>
      <sz val="10"/>
      <color rgb="FFFF0000"/>
      <name val="Times New Roman"/>
      <family val="1"/>
      <charset val="204"/>
    </font>
    <font>
      <b/>
      <sz val="11"/>
      <color rgb="FFFF0000"/>
      <name val="Times New Roman"/>
      <family val="1"/>
      <charset val="204"/>
    </font>
    <font>
      <sz val="12"/>
      <color rgb="FFFF0000"/>
      <name val="Times New Roman"/>
      <family val="1"/>
      <charset val="204"/>
    </font>
    <font>
      <b/>
      <sz val="11"/>
      <color rgb="FFFF0000"/>
      <name val="Calibri"/>
      <family val="2"/>
      <charset val="204"/>
      <scheme val="minor"/>
    </font>
    <font>
      <sz val="9"/>
      <color rgb="FFFF0000"/>
      <name val="Calibri"/>
      <family val="2"/>
      <charset val="204"/>
      <scheme val="minor"/>
    </font>
    <font>
      <sz val="10"/>
      <color rgb="FFFF0000"/>
      <name val="Calibri"/>
      <family val="2"/>
      <charset val="204"/>
      <scheme val="minor"/>
    </font>
    <font>
      <i/>
      <sz val="11"/>
      <color rgb="FFFF0000"/>
      <name val="Calibri"/>
      <family val="2"/>
      <charset val="204"/>
      <scheme val="minor"/>
    </font>
    <font>
      <sz val="11"/>
      <color indexed="8"/>
      <name val="Calibri"/>
      <family val="2"/>
      <charset val="204"/>
    </font>
    <font>
      <sz val="11"/>
      <color theme="1"/>
      <name val="Calibri"/>
      <family val="2"/>
      <scheme val="minor"/>
    </font>
    <font>
      <sz val="8"/>
      <color rgb="FFFF0000"/>
      <name val="Times New Roman"/>
      <family val="1"/>
      <charset val="204"/>
    </font>
    <font>
      <i/>
      <sz val="11"/>
      <color rgb="FFFF0000"/>
      <name val="Times New Roman"/>
      <family val="1"/>
      <charset val="204"/>
    </font>
    <font>
      <sz val="12"/>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i/>
      <sz val="10"/>
      <color theme="1"/>
      <name val="Times New Roman"/>
      <family val="1"/>
      <charset val="204"/>
    </font>
    <font>
      <b/>
      <sz val="12"/>
      <color theme="1"/>
      <name val="Times New Roman"/>
      <family val="1"/>
      <charset val="204"/>
    </font>
    <font>
      <sz val="9"/>
      <color theme="1"/>
      <name val="Calibri"/>
      <family val="2"/>
      <charset val="204"/>
      <scheme val="minor"/>
    </font>
    <font>
      <sz val="10"/>
      <color theme="1"/>
      <name val="Calibri"/>
      <family val="2"/>
      <charset val="204"/>
      <scheme val="minor"/>
    </font>
    <font>
      <i/>
      <sz val="11"/>
      <color theme="1"/>
      <name val="Calibri"/>
      <family val="2"/>
      <charset val="204"/>
      <scheme val="minor"/>
    </font>
    <font>
      <b/>
      <sz val="10"/>
      <color theme="1"/>
      <name val="Calibri"/>
      <family val="2"/>
      <charset val="204"/>
      <scheme val="minor"/>
    </font>
    <font>
      <i/>
      <sz val="9"/>
      <color theme="1"/>
      <name val="Times New Roman"/>
      <family val="1"/>
      <charset val="204"/>
    </font>
    <font>
      <i/>
      <sz val="10"/>
      <color theme="1"/>
      <name val="Calibri"/>
      <family val="2"/>
      <charset val="204"/>
      <scheme val="minor"/>
    </font>
    <font>
      <u/>
      <sz val="12"/>
      <color theme="1"/>
      <name val="Times New Roman"/>
      <family val="1"/>
      <charset val="204"/>
    </font>
    <font>
      <i/>
      <sz val="10"/>
      <color rgb="FFFF0000"/>
      <name val="Calibri"/>
      <family val="2"/>
      <charset val="204"/>
      <scheme val="minor"/>
    </font>
    <font>
      <b/>
      <sz val="11"/>
      <color theme="1"/>
      <name val="Calibri"/>
      <family val="2"/>
      <charset val="204"/>
      <scheme val="minor"/>
    </font>
    <font>
      <b/>
      <sz val="9"/>
      <color theme="1"/>
      <name val="Times New Roman"/>
      <family val="1"/>
      <charset val="204"/>
    </font>
    <font>
      <b/>
      <sz val="10"/>
      <color theme="1"/>
      <name val="Times New Roman"/>
      <family val="1"/>
      <charset val="204"/>
    </font>
    <font>
      <b/>
      <i/>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14" fillId="0" borderId="0"/>
    <xf numFmtId="164" fontId="13" fillId="0" borderId="0" applyFont="0" applyFill="0" applyBorder="0" applyAlignment="0" applyProtection="0"/>
    <xf numFmtId="164" fontId="13" fillId="0" borderId="0" applyFont="0" applyFill="0" applyBorder="0" applyAlignment="0" applyProtection="0"/>
  </cellStyleXfs>
  <cellXfs count="294">
    <xf numFmtId="0" fontId="0" fillId="0" borderId="0" xfId="0"/>
    <xf numFmtId="165" fontId="3" fillId="0" borderId="0" xfId="1" applyNumberFormat="1" applyFont="1" applyFill="1"/>
    <xf numFmtId="0" fontId="4" fillId="0" borderId="0" xfId="0" applyFont="1" applyFill="1" applyBorder="1" applyAlignment="1">
      <alignment wrapText="1"/>
    </xf>
    <xf numFmtId="165" fontId="10" fillId="0" borderId="0" xfId="1" applyNumberFormat="1" applyFont="1" applyFill="1"/>
    <xf numFmtId="165" fontId="11" fillId="0" borderId="0" xfId="1" applyNumberFormat="1" applyFont="1" applyFill="1"/>
    <xf numFmtId="0" fontId="3" fillId="0" borderId="0" xfId="0" applyFont="1" applyFill="1"/>
    <xf numFmtId="168" fontId="4" fillId="0" borderId="0" xfId="2" applyNumberFormat="1" applyFont="1" applyFill="1" applyBorder="1" applyAlignment="1" applyProtection="1">
      <alignment wrapText="1"/>
      <protection hidden="1"/>
    </xf>
    <xf numFmtId="168" fontId="16" fillId="0" borderId="0" xfId="0" applyNumberFormat="1" applyFont="1" applyFill="1" applyBorder="1" applyAlignment="1" applyProtection="1">
      <alignment wrapText="1"/>
      <protection hidden="1"/>
    </xf>
    <xf numFmtId="166" fontId="16" fillId="0" borderId="0" xfId="0" applyNumberFormat="1" applyFont="1" applyFill="1" applyBorder="1" applyAlignment="1">
      <alignment wrapText="1"/>
    </xf>
    <xf numFmtId="165" fontId="6" fillId="0" borderId="0" xfId="1" applyNumberFormat="1" applyFont="1" applyFill="1" applyBorder="1" applyAlignment="1">
      <alignment wrapText="1"/>
    </xf>
    <xf numFmtId="168" fontId="19" fillId="0" borderId="1" xfId="0" applyNumberFormat="1" applyFont="1" applyFill="1" applyBorder="1" applyAlignment="1" applyProtection="1">
      <alignment wrapText="1"/>
      <protection hidden="1"/>
    </xf>
    <xf numFmtId="0" fontId="19" fillId="0" borderId="1" xfId="0" applyFont="1" applyFill="1" applyBorder="1" applyAlignment="1">
      <alignment horizontal="left" vertical="center" wrapText="1"/>
    </xf>
    <xf numFmtId="0" fontId="19" fillId="0" borderId="1" xfId="0" applyFont="1" applyFill="1" applyBorder="1" applyAlignment="1">
      <alignment horizontal="left" wrapText="1"/>
    </xf>
    <xf numFmtId="0" fontId="19" fillId="0" borderId="0" xfId="0" applyNumberFormat="1" applyFont="1" applyFill="1" applyBorder="1" applyAlignment="1">
      <alignment horizontal="justify" wrapText="1"/>
    </xf>
    <xf numFmtId="0" fontId="19"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168" fontId="4" fillId="0" borderId="0" xfId="0" applyNumberFormat="1" applyFont="1" applyFill="1" applyBorder="1" applyAlignment="1" applyProtection="1">
      <alignment wrapText="1"/>
      <protection hidden="1"/>
    </xf>
    <xf numFmtId="0" fontId="17" fillId="0" borderId="0" xfId="0" applyFont="1" applyFill="1"/>
    <xf numFmtId="0" fontId="8" fillId="0" borderId="0" xfId="0" applyFont="1" applyFill="1"/>
    <xf numFmtId="0" fontId="12" fillId="0" borderId="0" xfId="0" applyFont="1" applyFill="1"/>
    <xf numFmtId="0" fontId="3" fillId="0" borderId="0" xfId="0" applyFont="1" applyFill="1" applyAlignment="1">
      <alignment vertical="center"/>
    </xf>
    <xf numFmtId="0" fontId="0" fillId="0" borderId="0" xfId="0" applyFont="1" applyFill="1" applyAlignment="1">
      <alignment vertical="center"/>
    </xf>
    <xf numFmtId="0" fontId="19" fillId="0" borderId="1" xfId="0" applyFont="1" applyFill="1" applyBorder="1" applyAlignment="1">
      <alignment horizontal="center" vertical="center" wrapText="1"/>
    </xf>
    <xf numFmtId="165" fontId="15" fillId="0" borderId="0" xfId="1" applyNumberFormat="1" applyFont="1" applyFill="1" applyBorder="1"/>
    <xf numFmtId="165" fontId="10" fillId="0" borderId="0" xfId="1" applyNumberFormat="1" applyFont="1" applyFill="1" applyAlignment="1">
      <alignment vertical="center"/>
    </xf>
    <xf numFmtId="165" fontId="11" fillId="0" borderId="0" xfId="1" applyNumberFormat="1" applyFont="1" applyFill="1" applyAlignment="1">
      <alignment vertical="center"/>
    </xf>
    <xf numFmtId="165" fontId="3" fillId="0" borderId="0" xfId="1" applyNumberFormat="1"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justify" vertical="center"/>
    </xf>
    <xf numFmtId="0" fontId="9"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vertical="center" wrapText="1"/>
    </xf>
    <xf numFmtId="165" fontId="4" fillId="0" borderId="0" xfId="1" applyNumberFormat="1" applyFont="1" applyFill="1" applyBorder="1" applyAlignment="1">
      <alignment wrapText="1"/>
    </xf>
    <xf numFmtId="165" fontId="3" fillId="0" borderId="0" xfId="1" applyNumberFormat="1" applyFont="1" applyFill="1" applyBorder="1" applyAlignment="1">
      <alignment wrapText="1"/>
    </xf>
    <xf numFmtId="165" fontId="3" fillId="0" borderId="0" xfId="1" applyNumberFormat="1" applyFont="1" applyFill="1" applyBorder="1" applyAlignment="1">
      <alignment horizontal="center" vertical="center" wrapText="1"/>
    </xf>
    <xf numFmtId="49" fontId="4" fillId="0" borderId="0" xfId="0" applyNumberFormat="1" applyFont="1" applyFill="1" applyBorder="1" applyAlignment="1">
      <alignment wrapText="1"/>
    </xf>
    <xf numFmtId="165" fontId="7" fillId="0" borderId="0" xfId="1" applyNumberFormat="1" applyFont="1" applyFill="1" applyAlignment="1">
      <alignment horizontal="left"/>
    </xf>
    <xf numFmtId="165" fontId="9" fillId="0" borderId="0" xfId="1" applyNumberFormat="1" applyFont="1" applyFill="1"/>
    <xf numFmtId="0" fontId="9" fillId="0" borderId="0" xfId="0" applyFont="1" applyFill="1"/>
    <xf numFmtId="165" fontId="10" fillId="0" borderId="0" xfId="1" applyNumberFormat="1" applyFont="1" applyFill="1" applyBorder="1" applyAlignment="1">
      <alignment vertical="center"/>
    </xf>
    <xf numFmtId="165" fontId="11" fillId="0" borderId="0" xfId="1" applyNumberFormat="1" applyFont="1" applyFill="1" applyBorder="1" applyAlignment="1">
      <alignment vertical="center"/>
    </xf>
    <xf numFmtId="165" fontId="3" fillId="0" borderId="0" xfId="1" applyNumberFormat="1" applyFont="1" applyFill="1" applyBorder="1" applyAlignment="1">
      <alignment vertical="center"/>
    </xf>
    <xf numFmtId="0" fontId="3" fillId="0" borderId="0" xfId="0" applyFont="1" applyFill="1" applyBorder="1" applyAlignment="1">
      <alignment vertical="center"/>
    </xf>
    <xf numFmtId="0" fontId="0" fillId="0" borderId="0" xfId="0" applyFont="1" applyFill="1"/>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169" fontId="4" fillId="0" borderId="0" xfId="0" applyNumberFormat="1" applyFont="1" applyFill="1" applyBorder="1" applyAlignment="1">
      <alignment horizontal="center" wrapText="1"/>
    </xf>
    <xf numFmtId="165" fontId="4" fillId="0" borderId="0" xfId="1" applyNumberFormat="1" applyFont="1" applyFill="1" applyBorder="1" applyAlignment="1">
      <alignment horizontal="left"/>
    </xf>
    <xf numFmtId="165" fontId="4" fillId="0" borderId="0" xfId="1" applyNumberFormat="1" applyFont="1" applyFill="1" applyBorder="1"/>
    <xf numFmtId="165" fontId="4" fillId="0" borderId="0" xfId="1" applyNumberFormat="1" applyFont="1" applyFill="1" applyBorder="1" applyAlignment="1">
      <alignment vertical="center" wrapText="1"/>
    </xf>
    <xf numFmtId="0" fontId="0" fillId="0" borderId="0" xfId="0" applyFont="1" applyFill="1" applyBorder="1" applyAlignment="1">
      <alignment vertical="center"/>
    </xf>
    <xf numFmtId="0" fontId="17" fillId="0" borderId="0" xfId="0" applyFont="1" applyFill="1" applyAlignment="1">
      <alignment horizontal="justify" vertical="center"/>
    </xf>
    <xf numFmtId="0" fontId="4" fillId="0" borderId="0" xfId="0" applyFont="1" applyFill="1" applyAlignment="1">
      <alignment horizontal="justify" vertical="center"/>
    </xf>
    <xf numFmtId="165" fontId="4" fillId="0" borderId="0" xfId="1" applyNumberFormat="1" applyFont="1" applyFill="1" applyBorder="1" applyAlignment="1">
      <alignment horizontal="right" wrapText="1"/>
    </xf>
    <xf numFmtId="165" fontId="4" fillId="0" borderId="0" xfId="1" applyNumberFormat="1" applyFont="1" applyFill="1" applyBorder="1" applyAlignment="1">
      <alignment horizontal="justify" vertical="center"/>
    </xf>
    <xf numFmtId="170" fontId="4" fillId="0" borderId="0" xfId="0" applyNumberFormat="1" applyFont="1" applyFill="1" applyBorder="1" applyAlignment="1">
      <alignment horizontal="right" wrapText="1"/>
    </xf>
    <xf numFmtId="165" fontId="4" fillId="0" borderId="0" xfId="1" applyNumberFormat="1" applyFont="1" applyFill="1" applyBorder="1" applyAlignment="1">
      <alignment horizontal="right"/>
    </xf>
    <xf numFmtId="165" fontId="16" fillId="0" borderId="0" xfId="1" applyNumberFormat="1" applyFont="1" applyFill="1" applyBorder="1" applyAlignment="1">
      <alignment horizontal="left"/>
    </xf>
    <xf numFmtId="165" fontId="16" fillId="0" borderId="0" xfId="1" applyNumberFormat="1" applyFont="1" applyFill="1" applyBorder="1"/>
    <xf numFmtId="0" fontId="4" fillId="0" borderId="0" xfId="1" applyNumberFormat="1" applyFont="1" applyFill="1" applyBorder="1" applyAlignment="1">
      <alignment wrapText="1"/>
    </xf>
    <xf numFmtId="170" fontId="4" fillId="0" borderId="0" xfId="0" applyNumberFormat="1" applyFont="1" applyFill="1" applyBorder="1" applyAlignment="1">
      <alignment horizontal="center"/>
    </xf>
    <xf numFmtId="165" fontId="3" fillId="0" borderId="0" xfId="1" applyNumberFormat="1" applyFont="1" applyFill="1" applyBorder="1"/>
    <xf numFmtId="165" fontId="6" fillId="0" borderId="0" xfId="1" applyNumberFormat="1" applyFont="1" applyFill="1" applyBorder="1" applyAlignment="1">
      <alignment horizontal="justify" vertical="center"/>
    </xf>
    <xf numFmtId="0" fontId="11" fillId="0" borderId="0" xfId="0" applyFont="1" applyFill="1"/>
    <xf numFmtId="165" fontId="25" fillId="0" borderId="0" xfId="1" applyNumberFormat="1" applyFont="1" applyFill="1" applyBorder="1" applyAlignment="1">
      <alignment vertical="center"/>
    </xf>
    <xf numFmtId="165" fontId="26" fillId="0" borderId="0" xfId="1" applyNumberFormat="1" applyFont="1" applyFill="1" applyBorder="1" applyAlignment="1">
      <alignment vertical="center"/>
    </xf>
    <xf numFmtId="0" fontId="19" fillId="0" borderId="0" xfId="0" applyFont="1" applyFill="1" applyBorder="1" applyAlignment="1">
      <alignment horizontal="right" vertical="center" wrapText="1"/>
    </xf>
    <xf numFmtId="0" fontId="20" fillId="0" borderId="1" xfId="0" applyFont="1" applyFill="1" applyBorder="1" applyAlignment="1">
      <alignment wrapText="1"/>
    </xf>
    <xf numFmtId="166" fontId="20" fillId="0" borderId="1" xfId="0" applyNumberFormat="1" applyFont="1" applyFill="1" applyBorder="1" applyAlignment="1">
      <alignment wrapText="1"/>
    </xf>
    <xf numFmtId="165" fontId="20" fillId="0" borderId="1" xfId="1" applyNumberFormat="1" applyFont="1" applyFill="1" applyBorder="1" applyAlignment="1">
      <alignment horizontal="left"/>
    </xf>
    <xf numFmtId="165" fontId="20" fillId="0" borderId="1" xfId="1" applyNumberFormat="1" applyFont="1" applyFill="1" applyBorder="1"/>
    <xf numFmtId="165" fontId="0" fillId="0" borderId="1" xfId="1" applyNumberFormat="1" applyFont="1" applyFill="1" applyBorder="1"/>
    <xf numFmtId="0" fontId="21" fillId="0" borderId="1" xfId="0" applyFont="1" applyFill="1" applyBorder="1" applyAlignment="1">
      <alignment wrapText="1"/>
    </xf>
    <xf numFmtId="166" fontId="21" fillId="0" borderId="1" xfId="0" applyNumberFormat="1" applyFont="1" applyFill="1" applyBorder="1" applyAlignment="1">
      <alignment wrapText="1"/>
    </xf>
    <xf numFmtId="165" fontId="19" fillId="0" borderId="1" xfId="1" applyNumberFormat="1" applyFont="1" applyFill="1" applyBorder="1" applyAlignment="1">
      <alignment horizontal="left"/>
    </xf>
    <xf numFmtId="165" fontId="19" fillId="0" borderId="1" xfId="1" applyNumberFormat="1" applyFont="1" applyFill="1" applyBorder="1"/>
    <xf numFmtId="165" fontId="19" fillId="0" borderId="1" xfId="1" applyNumberFormat="1" applyFont="1" applyFill="1" applyBorder="1" applyAlignment="1"/>
    <xf numFmtId="0" fontId="19" fillId="0" borderId="1" xfId="1" applyNumberFormat="1" applyFont="1" applyFill="1" applyBorder="1" applyAlignment="1">
      <alignment wrapText="1"/>
    </xf>
    <xf numFmtId="165" fontId="19" fillId="0" borderId="1" xfId="1" applyNumberFormat="1" applyFont="1" applyFill="1" applyBorder="1" applyAlignment="1">
      <alignment horizontal="right"/>
    </xf>
    <xf numFmtId="165" fontId="18" fillId="0" borderId="1" xfId="1" applyNumberFormat="1" applyFont="1" applyFill="1" applyBorder="1" applyAlignment="1">
      <alignment horizontal="left"/>
    </xf>
    <xf numFmtId="165" fontId="28" fillId="0" borderId="1" xfId="1" applyNumberFormat="1" applyFont="1" applyFill="1" applyBorder="1"/>
    <xf numFmtId="0" fontId="27" fillId="0" borderId="0" xfId="0" applyFont="1" applyFill="1"/>
    <xf numFmtId="165" fontId="29" fillId="0" borderId="0" xfId="1" applyNumberFormat="1" applyFont="1" applyFill="1" applyAlignment="1">
      <alignment horizontal="left"/>
    </xf>
    <xf numFmtId="165" fontId="30" fillId="0" borderId="0" xfId="1" applyNumberFormat="1" applyFont="1" applyFill="1"/>
    <xf numFmtId="165" fontId="27" fillId="0" borderId="0" xfId="1" applyNumberFormat="1" applyFont="1" applyFill="1"/>
    <xf numFmtId="0" fontId="0" fillId="0" borderId="0" xfId="0" applyFont="1" applyFill="1" applyAlignment="1"/>
    <xf numFmtId="165" fontId="25" fillId="0" borderId="0" xfId="1" applyNumberFormat="1" applyFont="1" applyFill="1"/>
    <xf numFmtId="165" fontId="26" fillId="0" borderId="0" xfId="1" applyNumberFormat="1" applyFont="1" applyFill="1"/>
    <xf numFmtId="165" fontId="0" fillId="0" borderId="0" xfId="1" applyNumberFormat="1" applyFont="1" applyFill="1"/>
    <xf numFmtId="165" fontId="18" fillId="0" borderId="0" xfId="1" applyNumberFormat="1" applyFont="1" applyFill="1"/>
    <xf numFmtId="165" fontId="22" fillId="0" borderId="0" xfId="1" applyNumberFormat="1" applyFont="1" applyFill="1"/>
    <xf numFmtId="0" fontId="22" fillId="0" borderId="0" xfId="0" applyFont="1" applyFill="1"/>
    <xf numFmtId="0" fontId="8" fillId="0" borderId="0" xfId="0" applyFont="1" applyFill="1" applyAlignment="1">
      <alignment horizontal="right"/>
    </xf>
    <xf numFmtId="0" fontId="3" fillId="0" borderId="0" xfId="0" applyFont="1" applyFill="1" applyAlignment="1"/>
    <xf numFmtId="0" fontId="3" fillId="0" borderId="0" xfId="0" applyFont="1" applyFill="1" applyAlignment="1">
      <alignment horizontal="right"/>
    </xf>
    <xf numFmtId="165" fontId="3" fillId="0" borderId="0" xfId="0" applyNumberFormat="1" applyFont="1" applyFill="1"/>
    <xf numFmtId="166" fontId="3" fillId="0" borderId="0" xfId="0" applyNumberFormat="1" applyFont="1" applyFill="1"/>
    <xf numFmtId="165" fontId="3" fillId="0" borderId="0" xfId="1" applyNumberFormat="1" applyFont="1" applyFill="1" applyAlignment="1"/>
    <xf numFmtId="0" fontId="20" fillId="0" borderId="4" xfId="0" applyFont="1" applyFill="1" applyBorder="1" applyAlignment="1">
      <alignment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165" fontId="6" fillId="0" borderId="0" xfId="1" applyNumberFormat="1" applyFont="1" applyFill="1"/>
    <xf numFmtId="0" fontId="32" fillId="0" borderId="0" xfId="0" applyFont="1" applyFill="1" applyAlignment="1">
      <alignment vertical="center"/>
    </xf>
    <xf numFmtId="0" fontId="4" fillId="0" borderId="0" xfId="1" applyNumberFormat="1" applyFont="1" applyFill="1" applyBorder="1" applyAlignment="1">
      <alignment horizontal="justify" vertical="center"/>
    </xf>
    <xf numFmtId="0" fontId="3" fillId="0" borderId="0" xfId="0" applyFont="1" applyFill="1" applyAlignment="1">
      <alignment horizontal="center" vertical="center"/>
    </xf>
    <xf numFmtId="170" fontId="4" fillId="0" borderId="0" xfId="1" applyNumberFormat="1" applyFont="1" applyFill="1" applyBorder="1" applyAlignment="1">
      <alignment wrapText="1"/>
    </xf>
    <xf numFmtId="170" fontId="4" fillId="0" borderId="0" xfId="1" applyNumberFormat="1" applyFont="1" applyFill="1" applyBorder="1" applyAlignment="1"/>
    <xf numFmtId="165" fontId="5" fillId="0" borderId="0" xfId="1" applyNumberFormat="1" applyFont="1" applyFill="1"/>
    <xf numFmtId="0" fontId="6" fillId="0" borderId="0" xfId="0" applyFont="1" applyFill="1"/>
    <xf numFmtId="0" fontId="6" fillId="0" borderId="0" xfId="0" applyNumberFormat="1" applyFont="1" applyFill="1" applyBorder="1" applyAlignment="1">
      <alignment horizontal="right" wrapText="1"/>
    </xf>
    <xf numFmtId="166" fontId="6" fillId="0" borderId="0" xfId="0" applyNumberFormat="1" applyFont="1" applyFill="1" applyBorder="1" applyAlignment="1">
      <alignment horizontal="justify" vertical="center" wrapText="1"/>
    </xf>
    <xf numFmtId="0" fontId="6" fillId="0" borderId="0" xfId="0" applyFont="1" applyFill="1" applyAlignment="1">
      <alignment horizontal="right"/>
    </xf>
    <xf numFmtId="166" fontId="6" fillId="0" borderId="0" xfId="0" applyNumberFormat="1" applyFont="1" applyFill="1"/>
    <xf numFmtId="0" fontId="22" fillId="0" borderId="0" xfId="0" applyFont="1" applyFill="1" applyBorder="1" applyAlignment="1">
      <alignment horizontal="left" wrapText="1"/>
    </xf>
    <xf numFmtId="165" fontId="22" fillId="0" borderId="0" xfId="1" applyNumberFormat="1" applyFont="1" applyFill="1" applyBorder="1" applyAlignment="1">
      <alignment wrapText="1"/>
    </xf>
    <xf numFmtId="165" fontId="19" fillId="0" borderId="0" xfId="1" applyNumberFormat="1" applyFont="1" applyFill="1" applyBorder="1" applyAlignment="1">
      <alignment horizontal="left"/>
    </xf>
    <xf numFmtId="165" fontId="19" fillId="0" borderId="0" xfId="1" applyNumberFormat="1" applyFont="1" applyFill="1" applyBorder="1"/>
    <xf numFmtId="165" fontId="26" fillId="0" borderId="0" xfId="1" applyNumberFormat="1" applyFont="1" applyFill="1" applyBorder="1"/>
    <xf numFmtId="0" fontId="19" fillId="0" borderId="0" xfId="0" applyFont="1" applyFill="1" applyBorder="1" applyAlignment="1">
      <alignment wrapText="1"/>
    </xf>
    <xf numFmtId="165" fontId="22" fillId="0" borderId="0" xfId="1" applyNumberFormat="1" applyFont="1" applyFill="1" applyBorder="1" applyAlignment="1">
      <alignment horizontal="center" wrapText="1"/>
    </xf>
    <xf numFmtId="0" fontId="17" fillId="0" borderId="0" xfId="0" applyFont="1" applyFill="1" applyAlignment="1">
      <alignment horizontal="justify"/>
    </xf>
    <xf numFmtId="165" fontId="19" fillId="0" borderId="1" xfId="1" applyNumberFormat="1" applyFont="1" applyFill="1" applyBorder="1" applyAlignment="1">
      <alignment wrapText="1"/>
    </xf>
    <xf numFmtId="165" fontId="21" fillId="0" borderId="1" xfId="1" applyNumberFormat="1" applyFont="1" applyFill="1" applyBorder="1" applyAlignment="1">
      <alignment horizontal="left"/>
    </xf>
    <xf numFmtId="165" fontId="21" fillId="0" borderId="1" xfId="1" applyNumberFormat="1" applyFont="1" applyFill="1" applyBorder="1"/>
    <xf numFmtId="0" fontId="17" fillId="0" borderId="0" xfId="0" applyFont="1" applyFill="1" applyAlignment="1">
      <alignment vertical="center"/>
    </xf>
    <xf numFmtId="0" fontId="17" fillId="0" borderId="0" xfId="0" applyFont="1" applyFill="1" applyBorder="1" applyAlignment="1">
      <alignment horizontal="justify" vertical="center" wrapText="1"/>
    </xf>
    <xf numFmtId="165" fontId="18" fillId="0" borderId="0" xfId="1" applyNumberFormat="1" applyFont="1" applyFill="1" applyAlignment="1">
      <alignment horizontal="justify" vertical="center"/>
    </xf>
    <xf numFmtId="165" fontId="17" fillId="0" borderId="0" xfId="1" applyNumberFormat="1" applyFont="1" applyFill="1" applyAlignment="1">
      <alignment horizontal="justify" vertical="center"/>
    </xf>
    <xf numFmtId="166" fontId="19" fillId="0" borderId="1" xfId="0" applyNumberFormat="1" applyFont="1" applyFill="1" applyBorder="1" applyAlignment="1">
      <alignment wrapText="1"/>
    </xf>
    <xf numFmtId="165" fontId="19" fillId="0" borderId="1" xfId="1" applyNumberFormat="1" applyFont="1" applyFill="1" applyBorder="1" applyAlignment="1">
      <alignment horizontal="center" wrapText="1"/>
    </xf>
    <xf numFmtId="165" fontId="19" fillId="0" borderId="1" xfId="1" applyNumberFormat="1" applyFont="1" applyFill="1" applyBorder="1" applyAlignment="1">
      <alignment horizontal="right" wrapText="1"/>
    </xf>
    <xf numFmtId="0" fontId="22" fillId="0" borderId="1" xfId="1" applyNumberFormat="1" applyFont="1" applyFill="1" applyBorder="1" applyAlignment="1">
      <alignment wrapText="1"/>
    </xf>
    <xf numFmtId="170" fontId="19" fillId="0" borderId="1" xfId="1" applyNumberFormat="1" applyFont="1" applyFill="1" applyBorder="1" applyAlignment="1">
      <alignment wrapText="1"/>
    </xf>
    <xf numFmtId="170" fontId="19" fillId="0" borderId="1" xfId="1" applyNumberFormat="1" applyFont="1" applyFill="1" applyBorder="1" applyAlignment="1"/>
    <xf numFmtId="170" fontId="19" fillId="0" borderId="1" xfId="0" applyNumberFormat="1" applyFont="1" applyFill="1" applyBorder="1" applyAlignment="1">
      <alignment horizontal="center"/>
    </xf>
    <xf numFmtId="168" fontId="19" fillId="0" borderId="1" xfId="2" applyNumberFormat="1" applyFont="1" applyFill="1" applyBorder="1" applyAlignment="1" applyProtection="1">
      <alignment wrapText="1"/>
      <protection hidden="1"/>
    </xf>
    <xf numFmtId="0" fontId="17" fillId="0" borderId="0" xfId="0" applyFont="1" applyFill="1" applyBorder="1" applyAlignment="1">
      <alignment horizontal="justify" vertical="center"/>
    </xf>
    <xf numFmtId="168" fontId="21" fillId="0" borderId="1" xfId="2" applyNumberFormat="1" applyFont="1" applyFill="1" applyBorder="1" applyAlignment="1" applyProtection="1">
      <alignment wrapText="1"/>
      <protection hidden="1"/>
    </xf>
    <xf numFmtId="164" fontId="21" fillId="0" borderId="1" xfId="1" applyNumberFormat="1" applyFont="1" applyFill="1" applyBorder="1"/>
    <xf numFmtId="168" fontId="21" fillId="0" borderId="1" xfId="0" applyNumberFormat="1" applyFont="1" applyFill="1" applyBorder="1" applyAlignment="1" applyProtection="1">
      <alignment wrapText="1"/>
      <protection hidden="1"/>
    </xf>
    <xf numFmtId="168" fontId="21" fillId="2" borderId="1" xfId="2" applyNumberFormat="1" applyFont="1" applyFill="1" applyBorder="1" applyAlignment="1" applyProtection="1">
      <alignment wrapText="1"/>
      <protection hidden="1"/>
    </xf>
    <xf numFmtId="166" fontId="21" fillId="2" borderId="1" xfId="0" applyNumberFormat="1" applyFont="1" applyFill="1" applyBorder="1" applyAlignment="1">
      <alignment wrapText="1"/>
    </xf>
    <xf numFmtId="165" fontId="21" fillId="2" borderId="1" xfId="1" applyNumberFormat="1" applyFont="1" applyFill="1" applyBorder="1" applyAlignment="1">
      <alignment horizontal="left"/>
    </xf>
    <xf numFmtId="165" fontId="21" fillId="2" borderId="1" xfId="1" applyNumberFormat="1" applyFont="1" applyFill="1" applyBorder="1"/>
    <xf numFmtId="165" fontId="22" fillId="2" borderId="1" xfId="1" applyNumberFormat="1" applyFont="1" applyFill="1" applyBorder="1" applyAlignment="1">
      <alignment wrapText="1"/>
    </xf>
    <xf numFmtId="0" fontId="19" fillId="0" borderId="0" xfId="0" applyFont="1" applyFill="1" applyBorder="1" applyAlignment="1">
      <alignment horizontal="center" wrapText="1"/>
    </xf>
    <xf numFmtId="165" fontId="0" fillId="0" borderId="0" xfId="1" applyNumberFormat="1" applyFont="1" applyFill="1" applyBorder="1" applyAlignment="1">
      <alignment vertical="center"/>
    </xf>
    <xf numFmtId="165" fontId="21" fillId="0" borderId="1" xfId="1" applyNumberFormat="1" applyFont="1" applyFill="1" applyBorder="1" applyAlignment="1">
      <alignment horizontal="center" wrapText="1"/>
    </xf>
    <xf numFmtId="165" fontId="27" fillId="0" borderId="1" xfId="1" applyNumberFormat="1" applyFont="1" applyFill="1" applyBorder="1"/>
    <xf numFmtId="0" fontId="21" fillId="0" borderId="4" xfId="0" applyFont="1" applyFill="1" applyBorder="1" applyAlignment="1">
      <alignment wrapText="1"/>
    </xf>
    <xf numFmtId="165" fontId="19" fillId="0" borderId="1" xfId="1" applyNumberFormat="1" applyFont="1" applyFill="1" applyBorder="1" applyAlignment="1">
      <alignment horizontal="justify" vertical="center"/>
    </xf>
    <xf numFmtId="165" fontId="21" fillId="0" borderId="1" xfId="1" applyNumberFormat="1" applyFont="1" applyFill="1" applyBorder="1" applyAlignment="1">
      <alignment horizontal="right" wrapText="1"/>
    </xf>
    <xf numFmtId="165" fontId="21" fillId="0" borderId="1" xfId="1" applyNumberFormat="1" applyFont="1" applyFill="1" applyBorder="1" applyAlignment="1">
      <alignment horizontal="justify" vertical="center"/>
    </xf>
    <xf numFmtId="0" fontId="19" fillId="2" borderId="1" xfId="1" applyNumberFormat="1" applyFont="1" applyFill="1" applyBorder="1" applyAlignment="1">
      <alignment wrapText="1"/>
    </xf>
    <xf numFmtId="0" fontId="19" fillId="2" borderId="1" xfId="0" applyFont="1" applyFill="1" applyBorder="1" applyAlignment="1">
      <alignment horizontal="left" wrapText="1"/>
    </xf>
    <xf numFmtId="165" fontId="19" fillId="2" borderId="1" xfId="1" applyNumberFormat="1" applyFont="1" applyFill="1" applyBorder="1" applyAlignment="1">
      <alignment wrapText="1"/>
    </xf>
    <xf numFmtId="165" fontId="19" fillId="2" borderId="1" xfId="1" applyNumberFormat="1" applyFont="1" applyFill="1" applyBorder="1" applyAlignment="1">
      <alignment horizontal="left"/>
    </xf>
    <xf numFmtId="165" fontId="19" fillId="2" borderId="1" xfId="1" applyNumberFormat="1" applyFont="1" applyFill="1" applyBorder="1"/>
    <xf numFmtId="0" fontId="23" fillId="2" borderId="1" xfId="0" applyFont="1" applyFill="1" applyBorder="1" applyAlignment="1">
      <alignment horizontal="left" wrapText="1"/>
    </xf>
    <xf numFmtId="170" fontId="3" fillId="0" borderId="0" xfId="0" applyNumberFormat="1" applyFont="1" applyFill="1"/>
    <xf numFmtId="172" fontId="9" fillId="0" borderId="0" xfId="0" applyNumberFormat="1" applyFont="1" applyFill="1"/>
    <xf numFmtId="165" fontId="20" fillId="0" borderId="1" xfId="1" applyNumberFormat="1" applyFont="1" applyFill="1" applyBorder="1" applyAlignment="1">
      <alignment horizontal="right"/>
    </xf>
    <xf numFmtId="165" fontId="19" fillId="0" borderId="1" xfId="0" applyNumberFormat="1" applyFont="1" applyFill="1" applyBorder="1" applyAlignment="1">
      <alignment horizontal="justify" wrapText="1"/>
    </xf>
    <xf numFmtId="165" fontId="19" fillId="0" borderId="1" xfId="1" applyNumberFormat="1" applyFont="1" applyFill="1" applyBorder="1" applyAlignment="1">
      <alignment horizontal="justify"/>
    </xf>
    <xf numFmtId="165" fontId="0" fillId="0" borderId="1" xfId="1" applyNumberFormat="1" applyFont="1" applyFill="1" applyBorder="1" applyAlignment="1">
      <alignment vertical="center"/>
    </xf>
    <xf numFmtId="170" fontId="19" fillId="0" borderId="1" xfId="0" applyNumberFormat="1" applyFont="1" applyFill="1" applyBorder="1" applyAlignment="1">
      <alignment horizontal="right" wrapText="1"/>
    </xf>
    <xf numFmtId="172" fontId="4" fillId="0" borderId="0" xfId="0" applyNumberFormat="1" applyFont="1" applyFill="1" applyAlignment="1">
      <alignment horizontal="justify" vertical="center"/>
    </xf>
    <xf numFmtId="0" fontId="19" fillId="0" borderId="1" xfId="1" applyNumberFormat="1" applyFont="1" applyFill="1" applyBorder="1" applyAlignment="1">
      <alignment horizontal="justify" vertical="center"/>
    </xf>
    <xf numFmtId="0" fontId="23" fillId="0" borderId="1" xfId="0" applyFont="1" applyFill="1" applyBorder="1" applyAlignment="1">
      <alignment horizontal="left" vertical="center" wrapText="1"/>
    </xf>
    <xf numFmtId="165" fontId="23" fillId="0" borderId="1" xfId="1" applyNumberFormat="1" applyFont="1" applyFill="1" applyBorder="1" applyAlignment="1">
      <alignment vertical="center" wrapText="1"/>
    </xf>
    <xf numFmtId="165" fontId="23" fillId="0" borderId="1" xfId="1" applyNumberFormat="1" applyFont="1" applyFill="1" applyBorder="1" applyAlignment="1">
      <alignment horizontal="center" vertical="center" wrapText="1"/>
    </xf>
    <xf numFmtId="165" fontId="21" fillId="0" borderId="1" xfId="1" applyNumberFormat="1" applyFont="1" applyFill="1" applyBorder="1" applyAlignment="1">
      <alignment vertical="center"/>
    </xf>
    <xf numFmtId="165" fontId="30" fillId="0" borderId="1" xfId="1" applyNumberFormat="1" applyFont="1" applyFill="1" applyBorder="1" applyAlignment="1">
      <alignment vertical="center"/>
    </xf>
    <xf numFmtId="165" fontId="22" fillId="0" borderId="1" xfId="1" applyNumberFormat="1" applyFont="1" applyFill="1" applyBorder="1" applyAlignment="1">
      <alignment wrapText="1"/>
    </xf>
    <xf numFmtId="165" fontId="22" fillId="0" borderId="1" xfId="1" applyNumberFormat="1" applyFont="1" applyFill="1" applyBorder="1" applyAlignment="1">
      <alignment horizontal="center" wrapText="1"/>
    </xf>
    <xf numFmtId="165" fontId="19" fillId="0" borderId="1" xfId="1" applyNumberFormat="1" applyFont="1" applyFill="1" applyBorder="1" applyAlignment="1">
      <alignment horizontal="left" vertical="center" wrapText="1"/>
    </xf>
    <xf numFmtId="0" fontId="21" fillId="0" borderId="1" xfId="0" applyFont="1" applyFill="1" applyBorder="1" applyAlignment="1">
      <alignment horizontal="justify" wrapText="1"/>
    </xf>
    <xf numFmtId="165" fontId="20" fillId="0" borderId="1" xfId="1" applyNumberFormat="1" applyFont="1" applyFill="1" applyBorder="1" applyAlignment="1">
      <alignment horizontal="justify"/>
    </xf>
    <xf numFmtId="171" fontId="19" fillId="0" borderId="1" xfId="1" applyNumberFormat="1" applyFont="1" applyFill="1" applyBorder="1" applyAlignment="1">
      <alignment horizontal="right" wrapText="1"/>
    </xf>
    <xf numFmtId="169" fontId="19" fillId="0" borderId="1" xfId="0" applyNumberFormat="1" applyFont="1" applyFill="1" applyBorder="1" applyAlignment="1">
      <alignment horizontal="center" wrapText="1"/>
    </xf>
    <xf numFmtId="165" fontId="19" fillId="0" borderId="1" xfId="1" applyNumberFormat="1" applyFont="1" applyFill="1" applyBorder="1" applyAlignment="1">
      <alignment vertical="center" wrapText="1"/>
    </xf>
    <xf numFmtId="165" fontId="20" fillId="0" borderId="1" xfId="1" applyNumberFormat="1" applyFont="1" applyFill="1" applyBorder="1" applyAlignment="1"/>
    <xf numFmtId="0" fontId="19" fillId="0" borderId="1" xfId="1"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wrapText="1"/>
    </xf>
    <xf numFmtId="165" fontId="18" fillId="0" borderId="0" xfId="1" applyNumberFormat="1" applyFont="1" applyFill="1" applyAlignment="1">
      <alignment vertical="center"/>
    </xf>
    <xf numFmtId="165" fontId="17" fillId="0" borderId="0" xfId="1" applyNumberFormat="1" applyFont="1" applyFill="1" applyAlignment="1">
      <alignment vertical="center"/>
    </xf>
    <xf numFmtId="170" fontId="21" fillId="0" borderId="1" xfId="0" applyNumberFormat="1" applyFont="1" applyFill="1" applyBorder="1" applyAlignment="1">
      <alignment horizontal="right" wrapText="1"/>
    </xf>
    <xf numFmtId="170" fontId="19" fillId="0" borderId="1" xfId="1" applyNumberFormat="1" applyFont="1" applyFill="1" applyBorder="1" applyAlignment="1">
      <alignment horizontal="right"/>
    </xf>
    <xf numFmtId="169" fontId="19" fillId="0" borderId="1" xfId="1" applyNumberFormat="1" applyFont="1" applyFill="1" applyBorder="1" applyAlignment="1">
      <alignment horizontal="right" wrapText="1"/>
    </xf>
    <xf numFmtId="2" fontId="19" fillId="0" borderId="5" xfId="1" applyNumberFormat="1" applyFont="1" applyFill="1" applyBorder="1" applyAlignment="1">
      <alignment horizontal="left" wrapText="1"/>
    </xf>
    <xf numFmtId="165" fontId="19" fillId="0" borderId="1" xfId="1" applyNumberFormat="1" applyFont="1" applyFill="1" applyBorder="1" applyAlignment="1" applyProtection="1">
      <alignment wrapText="1"/>
      <protection hidden="1"/>
    </xf>
    <xf numFmtId="165" fontId="21" fillId="0" borderId="1" xfId="1" applyNumberFormat="1" applyFont="1" applyFill="1" applyBorder="1" applyAlignment="1" applyProtection="1">
      <alignment wrapText="1"/>
      <protection hidden="1"/>
    </xf>
    <xf numFmtId="165" fontId="18" fillId="0" borderId="0" xfId="1" applyNumberFormat="1"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49" fontId="19" fillId="0" borderId="1" xfId="0" applyNumberFormat="1" applyFont="1" applyFill="1" applyBorder="1" applyAlignment="1">
      <alignment wrapText="1"/>
    </xf>
    <xf numFmtId="165" fontId="17" fillId="0" borderId="0" xfId="1" applyNumberFormat="1" applyFont="1" applyFill="1" applyAlignment="1">
      <alignment horizontal="right" vertical="center"/>
    </xf>
    <xf numFmtId="165" fontId="0" fillId="0" borderId="1" xfId="1" applyNumberFormat="1" applyFont="1" applyFill="1" applyBorder="1" applyAlignment="1">
      <alignment horizontal="center"/>
    </xf>
    <xf numFmtId="166" fontId="21" fillId="0" borderId="3" xfId="0" applyNumberFormat="1" applyFont="1" applyFill="1" applyBorder="1" applyAlignment="1">
      <alignment wrapText="1"/>
    </xf>
    <xf numFmtId="165" fontId="19" fillId="0" borderId="3" xfId="1" applyNumberFormat="1" applyFont="1" applyFill="1" applyBorder="1" applyAlignment="1">
      <alignment wrapText="1"/>
    </xf>
    <xf numFmtId="0" fontId="22" fillId="0" borderId="1" xfId="0" applyNumberFormat="1" applyFont="1" applyFill="1" applyBorder="1" applyAlignment="1">
      <alignment horizontal="left" vertical="top" wrapText="1"/>
    </xf>
    <xf numFmtId="165" fontId="19" fillId="0" borderId="3" xfId="1" applyNumberFormat="1" applyFont="1" applyFill="1" applyBorder="1" applyAlignment="1" applyProtection="1">
      <alignment wrapText="1"/>
      <protection hidden="1"/>
    </xf>
    <xf numFmtId="167" fontId="19" fillId="0" borderId="1" xfId="2" applyNumberFormat="1" applyFont="1" applyFill="1" applyBorder="1" applyAlignment="1" applyProtection="1">
      <alignment horizontal="left" wrapText="1"/>
      <protection hidden="1"/>
    </xf>
    <xf numFmtId="0" fontId="19" fillId="0" borderId="1" xfId="0" applyFont="1" applyFill="1" applyBorder="1" applyAlignment="1">
      <alignment vertical="center" wrapText="1"/>
    </xf>
    <xf numFmtId="167" fontId="19" fillId="0" borderId="1" xfId="2" applyNumberFormat="1" applyFont="1" applyFill="1" applyBorder="1" applyAlignment="1" applyProtection="1">
      <alignment horizontal="left" vertical="center" wrapText="1"/>
      <protection hidden="1"/>
    </xf>
    <xf numFmtId="0" fontId="19" fillId="0" borderId="2" xfId="0" applyFont="1" applyFill="1" applyBorder="1" applyAlignment="1"/>
    <xf numFmtId="165" fontId="0" fillId="0" borderId="0" xfId="1" applyNumberFormat="1" applyFont="1" applyFill="1" applyAlignment="1">
      <alignment vertical="center"/>
    </xf>
    <xf numFmtId="0" fontId="20" fillId="0" borderId="1" xfId="0" applyFont="1" applyFill="1" applyBorder="1" applyAlignment="1">
      <alignment horizontal="left" vertical="center" wrapText="1"/>
    </xf>
    <xf numFmtId="165" fontId="23" fillId="0" borderId="1" xfId="1" applyNumberFormat="1" applyFont="1" applyFill="1" applyBorder="1" applyAlignment="1">
      <alignment horizontal="right"/>
    </xf>
    <xf numFmtId="0" fontId="19" fillId="0" borderId="1" xfId="0" applyFont="1" applyFill="1" applyBorder="1" applyAlignment="1">
      <alignment horizontal="justify" wrapText="1"/>
    </xf>
    <xf numFmtId="166" fontId="19" fillId="0" borderId="1" xfId="0" applyNumberFormat="1" applyFont="1" applyFill="1" applyBorder="1" applyAlignment="1">
      <alignment horizontal="center" wrapText="1"/>
    </xf>
    <xf numFmtId="165" fontId="18" fillId="0" borderId="1" xfId="1" applyNumberFormat="1" applyFont="1" applyFill="1" applyBorder="1" applyAlignment="1">
      <alignment horizontal="center" wrapText="1"/>
    </xf>
    <xf numFmtId="165" fontId="19" fillId="0" borderId="0" xfId="1" applyNumberFormat="1" applyFont="1" applyFill="1" applyBorder="1" applyAlignment="1">
      <alignment horizontal="center" wrapText="1"/>
    </xf>
    <xf numFmtId="166" fontId="19" fillId="0" borderId="1" xfId="0" applyNumberFormat="1" applyFont="1" applyFill="1" applyBorder="1" applyAlignment="1">
      <alignment horizontal="center"/>
    </xf>
    <xf numFmtId="165" fontId="17" fillId="0" borderId="0" xfId="1" applyNumberFormat="1" applyFont="1" applyFill="1" applyBorder="1" applyAlignment="1">
      <alignment horizontal="center" wrapText="1"/>
    </xf>
    <xf numFmtId="0" fontId="19" fillId="0" borderId="1" xfId="0" applyFont="1" applyFill="1" applyBorder="1" applyAlignment="1">
      <alignment horizontal="justify"/>
    </xf>
    <xf numFmtId="0" fontId="20" fillId="0" borderId="1" xfId="0" applyFont="1" applyFill="1" applyBorder="1" applyAlignment="1">
      <alignment horizontal="left" wrapText="1"/>
    </xf>
    <xf numFmtId="165" fontId="20" fillId="0" borderId="1" xfId="1" applyNumberFormat="1" applyFont="1" applyFill="1" applyBorder="1" applyAlignment="1">
      <alignment horizontal="center" wrapText="1"/>
    </xf>
    <xf numFmtId="165" fontId="34" fillId="0" borderId="1" xfId="1" applyNumberFormat="1" applyFont="1" applyFill="1" applyBorder="1" applyAlignment="1">
      <alignment horizontal="center" wrapText="1"/>
    </xf>
    <xf numFmtId="165" fontId="35" fillId="0" borderId="1" xfId="1" applyNumberFormat="1" applyFont="1" applyFill="1" applyBorder="1" applyAlignment="1">
      <alignment horizontal="center" wrapText="1"/>
    </xf>
    <xf numFmtId="165" fontId="33" fillId="0" borderId="0" xfId="1" applyNumberFormat="1" applyFont="1" applyFill="1" applyAlignment="1">
      <alignment vertical="center"/>
    </xf>
    <xf numFmtId="0" fontId="33" fillId="0" borderId="0" xfId="0" applyFont="1" applyFill="1" applyAlignment="1">
      <alignment vertical="center"/>
    </xf>
    <xf numFmtId="0" fontId="20" fillId="0" borderId="0" xfId="0" applyFont="1" applyFill="1" applyBorder="1" applyAlignment="1">
      <alignment horizontal="left" wrapText="1"/>
    </xf>
    <xf numFmtId="165" fontId="20" fillId="0" borderId="0" xfId="1" applyNumberFormat="1" applyFont="1" applyFill="1" applyBorder="1" applyAlignment="1">
      <alignment horizontal="center" wrapText="1"/>
    </xf>
    <xf numFmtId="165" fontId="34" fillId="0" borderId="0" xfId="1" applyNumberFormat="1" applyFont="1" applyFill="1" applyBorder="1" applyAlignment="1">
      <alignment horizontal="center" wrapText="1"/>
    </xf>
    <xf numFmtId="165" fontId="35" fillId="0" borderId="0" xfId="1" applyNumberFormat="1" applyFont="1" applyFill="1" applyBorder="1" applyAlignment="1">
      <alignment horizontal="center" wrapText="1"/>
    </xf>
    <xf numFmtId="0" fontId="24" fillId="0" borderId="0" xfId="0" applyFont="1" applyFill="1" applyBorder="1" applyAlignment="1">
      <alignment vertical="center" wrapText="1"/>
    </xf>
    <xf numFmtId="0" fontId="19" fillId="0" borderId="0" xfId="0" applyFont="1" applyFill="1" applyBorder="1" applyAlignment="1">
      <alignment vertical="center" wrapText="1"/>
    </xf>
    <xf numFmtId="0" fontId="20" fillId="0" borderId="4" xfId="0" applyFont="1" applyFill="1" applyBorder="1" applyAlignment="1">
      <alignment vertical="center" wrapText="1"/>
    </xf>
    <xf numFmtId="165" fontId="35" fillId="0" borderId="1" xfId="1" applyNumberFormat="1" applyFont="1" applyFill="1" applyBorder="1" applyAlignment="1">
      <alignment vertical="center" wrapText="1"/>
    </xf>
    <xf numFmtId="164" fontId="35" fillId="0" borderId="1" xfId="1" applyNumberFormat="1" applyFont="1" applyFill="1" applyBorder="1" applyAlignment="1">
      <alignment vertical="center" wrapText="1"/>
    </xf>
    <xf numFmtId="165" fontId="35" fillId="0" borderId="0" xfId="1" applyNumberFormat="1" applyFont="1" applyFill="1" applyBorder="1" applyAlignment="1">
      <alignment vertical="center" wrapText="1"/>
    </xf>
    <xf numFmtId="0" fontId="19" fillId="0" borderId="4" xfId="0" applyFont="1" applyFill="1" applyBorder="1" applyAlignment="1">
      <alignment vertical="center" wrapText="1"/>
    </xf>
    <xf numFmtId="165" fontId="22" fillId="0" borderId="1" xfId="1" applyNumberFormat="1" applyFont="1" applyFill="1" applyBorder="1" applyAlignment="1">
      <alignment vertical="center" wrapText="1"/>
    </xf>
    <xf numFmtId="165" fontId="22" fillId="0" borderId="0" xfId="1" applyNumberFormat="1" applyFont="1" applyFill="1" applyBorder="1" applyAlignment="1">
      <alignment vertical="center" wrapText="1"/>
    </xf>
    <xf numFmtId="0" fontId="23" fillId="0" borderId="4" xfId="0" applyFont="1" applyFill="1" applyBorder="1" applyAlignment="1">
      <alignment wrapText="1"/>
    </xf>
    <xf numFmtId="165" fontId="23" fillId="0" borderId="1" xfId="0" applyNumberFormat="1" applyFont="1" applyFill="1" applyBorder="1" applyAlignment="1">
      <alignment vertical="center" wrapText="1"/>
    </xf>
    <xf numFmtId="165" fontId="23" fillId="0" borderId="0" xfId="0" applyNumberFormat="1" applyFont="1" applyFill="1" applyBorder="1" applyAlignment="1">
      <alignment vertical="center" wrapText="1"/>
    </xf>
    <xf numFmtId="0" fontId="19" fillId="0" borderId="4" xfId="0" applyFont="1" applyFill="1" applyBorder="1" applyAlignment="1">
      <alignment wrapText="1"/>
    </xf>
    <xf numFmtId="165" fontId="19" fillId="0" borderId="1"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20" fillId="0" borderId="1" xfId="0" applyNumberFormat="1" applyFont="1" applyFill="1" applyBorder="1" applyAlignment="1">
      <alignment vertical="center" wrapText="1"/>
    </xf>
    <xf numFmtId="165" fontId="20" fillId="0" borderId="0" xfId="0" applyNumberFormat="1" applyFont="1" applyFill="1" applyBorder="1" applyAlignment="1">
      <alignment vertical="center" wrapText="1"/>
    </xf>
    <xf numFmtId="166" fontId="19" fillId="0" borderId="1" xfId="0" applyNumberFormat="1" applyFont="1" applyFill="1" applyBorder="1" applyAlignment="1">
      <alignment vertical="center" wrapText="1"/>
    </xf>
    <xf numFmtId="166" fontId="20" fillId="0" borderId="0" xfId="0" applyNumberFormat="1" applyFont="1" applyFill="1" applyBorder="1" applyAlignment="1">
      <alignment vertical="center" wrapText="1"/>
    </xf>
    <xf numFmtId="165" fontId="36" fillId="0" borderId="1" xfId="1" applyNumberFormat="1" applyFont="1" applyFill="1" applyBorder="1" applyAlignment="1">
      <alignment vertical="center" wrapText="1"/>
    </xf>
    <xf numFmtId="164" fontId="20" fillId="0" borderId="0" xfId="1" applyFont="1" applyFill="1" applyBorder="1" applyAlignment="1">
      <alignment vertical="center" wrapText="1"/>
    </xf>
    <xf numFmtId="165" fontId="22" fillId="0" borderId="1" xfId="0" applyNumberFormat="1" applyFont="1" applyFill="1" applyBorder="1" applyAlignment="1">
      <alignment vertical="center" wrapText="1"/>
    </xf>
    <xf numFmtId="0" fontId="19" fillId="0" borderId="0" xfId="0" applyFont="1" applyFill="1" applyBorder="1" applyAlignment="1">
      <alignment horizontal="left" vertical="center" wrapText="1"/>
    </xf>
    <xf numFmtId="165" fontId="37" fillId="0" borderId="0" xfId="1" applyNumberFormat="1" applyFont="1" applyFill="1" applyBorder="1"/>
    <xf numFmtId="165" fontId="25" fillId="0" borderId="0" xfId="1" applyNumberFormat="1" applyFont="1" applyFill="1" applyAlignment="1">
      <alignment vertical="center"/>
    </xf>
    <xf numFmtId="165" fontId="26" fillId="0" borderId="0" xfId="1" applyNumberFormat="1" applyFont="1" applyFill="1" applyAlignment="1">
      <alignment vertical="center"/>
    </xf>
    <xf numFmtId="0" fontId="24" fillId="0" borderId="2" xfId="0" applyFont="1" applyFill="1" applyBorder="1" applyAlignment="1">
      <alignment horizontal="center" vertical="center" wrapText="1"/>
    </xf>
    <xf numFmtId="0" fontId="20" fillId="0" borderId="1" xfId="0" applyFont="1" applyFill="1" applyBorder="1" applyAlignment="1">
      <alignment vertical="center" wrapText="1"/>
    </xf>
    <xf numFmtId="169" fontId="35" fillId="0" borderId="1" xfId="1" applyNumberFormat="1" applyFont="1" applyFill="1" applyBorder="1" applyAlignment="1">
      <alignment vertical="center" wrapText="1"/>
    </xf>
    <xf numFmtId="171" fontId="35" fillId="0" borderId="1" xfId="1" applyNumberFormat="1" applyFont="1" applyFill="1" applyBorder="1" applyAlignment="1">
      <alignment horizontal="right" vertical="center"/>
    </xf>
    <xf numFmtId="169" fontId="35" fillId="0" borderId="1" xfId="0" applyNumberFormat="1" applyFont="1" applyFill="1" applyBorder="1" applyAlignment="1">
      <alignment vertical="center" wrapText="1"/>
    </xf>
    <xf numFmtId="49" fontId="19" fillId="0" borderId="1" xfId="0" applyNumberFormat="1" applyFont="1" applyFill="1" applyBorder="1" applyAlignment="1">
      <alignment vertical="center" wrapText="1"/>
    </xf>
    <xf numFmtId="169" fontId="22" fillId="0" borderId="1" xfId="0" applyNumberFormat="1" applyFont="1" applyFill="1" applyBorder="1" applyAlignment="1">
      <alignment vertical="center" wrapText="1"/>
    </xf>
    <xf numFmtId="171" fontId="22" fillId="0" borderId="1" xfId="1" applyNumberFormat="1" applyFont="1" applyFill="1" applyBorder="1" applyAlignment="1">
      <alignment horizontal="right" vertical="center"/>
    </xf>
    <xf numFmtId="0" fontId="23" fillId="0" borderId="1" xfId="0" applyFont="1" applyFill="1" applyBorder="1" applyAlignment="1">
      <alignment vertical="center" wrapText="1"/>
    </xf>
    <xf numFmtId="169" fontId="23" fillId="0" borderId="1" xfId="0" applyNumberFormat="1" applyFont="1" applyFill="1" applyBorder="1" applyAlignment="1">
      <alignment vertical="center" wrapText="1"/>
    </xf>
    <xf numFmtId="171" fontId="23" fillId="0" borderId="1" xfId="1" applyNumberFormat="1" applyFont="1" applyFill="1" applyBorder="1" applyAlignment="1">
      <alignment horizontal="right" vertical="center"/>
    </xf>
    <xf numFmtId="0" fontId="19" fillId="0" borderId="1" xfId="0" applyFont="1" applyFill="1" applyBorder="1" applyAlignment="1">
      <alignment wrapText="1"/>
    </xf>
    <xf numFmtId="0" fontId="4" fillId="2" borderId="1" xfId="1" applyNumberFormat="1" applyFont="1" applyFill="1" applyBorder="1" applyAlignment="1">
      <alignment horizontal="left" wrapText="1"/>
    </xf>
    <xf numFmtId="165" fontId="4" fillId="2" borderId="1" xfId="1" applyNumberFormat="1" applyFont="1" applyFill="1" applyBorder="1" applyAlignment="1">
      <alignment horizontal="left" vertical="center" wrapText="1"/>
    </xf>
    <xf numFmtId="0" fontId="19" fillId="2" borderId="1" xfId="1" applyNumberFormat="1" applyFont="1" applyFill="1" applyBorder="1" applyAlignment="1">
      <alignment horizontal="left" wrapText="1"/>
    </xf>
    <xf numFmtId="165" fontId="19" fillId="0" borderId="1" xfId="1" applyNumberFormat="1" applyFont="1" applyFill="1" applyBorder="1" applyAlignment="1">
      <alignment horizontal="left" wrapText="1"/>
    </xf>
    <xf numFmtId="165" fontId="19" fillId="2" borderId="1" xfId="1" applyNumberFormat="1" applyFont="1" applyFill="1" applyBorder="1" applyAlignment="1">
      <alignment horizontal="left" vertical="center" wrapText="1"/>
    </xf>
    <xf numFmtId="0" fontId="19" fillId="0" borderId="1" xfId="1" applyNumberFormat="1" applyFont="1" applyFill="1" applyBorder="1" applyAlignment="1">
      <alignment horizontal="justify" wrapText="1"/>
    </xf>
    <xf numFmtId="165" fontId="19" fillId="2" borderId="1" xfId="1" applyNumberFormat="1" applyFont="1" applyFill="1" applyBorder="1" applyAlignment="1">
      <alignment horizontal="justify" vertical="center"/>
    </xf>
    <xf numFmtId="170" fontId="8" fillId="0" borderId="0" xfId="0" applyNumberFormat="1" applyFont="1" applyFill="1" applyAlignment="1">
      <alignment horizontal="justify" vertical="center"/>
    </xf>
    <xf numFmtId="0" fontId="19" fillId="0" borderId="6" xfId="0" applyNumberFormat="1" applyFont="1" applyFill="1" applyBorder="1" applyAlignment="1">
      <alignment horizontal="left" vertical="top" wrapText="1"/>
    </xf>
    <xf numFmtId="2" fontId="19" fillId="2" borderId="1" xfId="1" applyNumberFormat="1" applyFont="1" applyFill="1" applyBorder="1" applyAlignment="1">
      <alignment horizontal="left" vertical="center" wrapText="1"/>
    </xf>
    <xf numFmtId="165" fontId="23" fillId="2" borderId="1" xfId="1" applyNumberFormat="1" applyFont="1" applyFill="1" applyBorder="1" applyAlignment="1">
      <alignment wrapText="1"/>
    </xf>
    <xf numFmtId="0" fontId="19" fillId="2" borderId="1" xfId="1" applyNumberFormat="1" applyFont="1" applyFill="1" applyBorder="1" applyAlignment="1">
      <alignment horizontal="justify" vertical="center"/>
    </xf>
    <xf numFmtId="165" fontId="4" fillId="0" borderId="0" xfId="0" applyNumberFormat="1" applyFont="1" applyFill="1" applyAlignment="1">
      <alignment horizontal="justify" vertical="center"/>
    </xf>
    <xf numFmtId="0" fontId="19" fillId="2" borderId="1" xfId="1" applyNumberFormat="1" applyFont="1" applyFill="1" applyBorder="1" applyAlignment="1">
      <alignment horizontal="justify" vertical="center" wrapText="1"/>
    </xf>
    <xf numFmtId="165" fontId="19" fillId="2" borderId="1" xfId="1" applyNumberFormat="1" applyFont="1" applyFill="1" applyBorder="1" applyAlignment="1">
      <alignment horizontal="justify"/>
    </xf>
    <xf numFmtId="165" fontId="20" fillId="0" borderId="1" xfId="1" applyNumberFormat="1" applyFont="1" applyFill="1" applyBorder="1" applyAlignment="1">
      <alignment vertical="center" wrapText="1"/>
    </xf>
    <xf numFmtId="171" fontId="4" fillId="0" borderId="0" xfId="0" applyNumberFormat="1" applyFont="1" applyFill="1" applyAlignment="1">
      <alignment horizontal="justify" vertical="center"/>
    </xf>
    <xf numFmtId="0" fontId="19" fillId="0" borderId="0" xfId="0" applyFont="1" applyFill="1" applyAlignment="1">
      <alignment wrapText="1"/>
    </xf>
    <xf numFmtId="168" fontId="21" fillId="2" borderId="0" xfId="2" applyNumberFormat="1" applyFont="1" applyFill="1" applyBorder="1" applyAlignment="1" applyProtection="1">
      <alignment wrapText="1"/>
      <protection hidden="1"/>
    </xf>
    <xf numFmtId="165" fontId="22" fillId="2" borderId="0" xfId="1" applyNumberFormat="1" applyFont="1" applyFill="1" applyBorder="1" applyAlignment="1">
      <alignment wrapText="1"/>
    </xf>
    <xf numFmtId="165" fontId="21" fillId="2" borderId="0" xfId="1" applyNumberFormat="1" applyFont="1" applyFill="1" applyBorder="1" applyAlignment="1">
      <alignment horizontal="left"/>
    </xf>
    <xf numFmtId="165" fontId="21" fillId="2" borderId="0" xfId="1" applyNumberFormat="1" applyFont="1" applyFill="1" applyBorder="1"/>
    <xf numFmtId="0" fontId="19" fillId="2" borderId="0" xfId="1" applyNumberFormat="1" applyFont="1" applyFill="1" applyBorder="1" applyAlignment="1">
      <alignment wrapText="1"/>
    </xf>
    <xf numFmtId="0" fontId="24"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2" fillId="0" borderId="0" xfId="0" applyNumberFormat="1" applyFont="1" applyFill="1" applyBorder="1" applyAlignment="1">
      <alignment horizontal="justify" vertical="center" wrapText="1"/>
    </xf>
    <xf numFmtId="0" fontId="17" fillId="0" borderId="0" xfId="0" applyNumberFormat="1" applyFont="1" applyFill="1" applyBorder="1" applyAlignment="1">
      <alignment horizontal="left" wrapText="1"/>
    </xf>
    <xf numFmtId="0" fontId="17" fillId="0" borderId="0" xfId="0" applyFont="1" applyFill="1" applyAlignment="1">
      <alignment horizontal="left" wrapText="1"/>
    </xf>
    <xf numFmtId="0" fontId="19" fillId="0" borderId="0" xfId="0" applyFont="1" applyFill="1" applyBorder="1" applyAlignment="1">
      <alignment horizontal="right"/>
    </xf>
  </cellXfs>
  <cellStyles count="6">
    <cellStyle name="Обычный" xfId="0" builtinId="0"/>
    <cellStyle name="Обычный 2" xfId="2"/>
    <cellStyle name="Обычный 2 2" xfId="3"/>
    <cellStyle name="Финансовый" xfId="1" builtinId="3"/>
    <cellStyle name="Финансовый 2" xfId="5"/>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J339"/>
  <sheetViews>
    <sheetView tabSelected="1" view="pageBreakPreview" topLeftCell="A281" zoomScale="90" zoomScaleNormal="100" zoomScaleSheetLayoutView="90" zoomScalePageLayoutView="90" workbookViewId="0">
      <selection activeCell="H286" sqref="H286"/>
    </sheetView>
  </sheetViews>
  <sheetFormatPr defaultColWidth="9.140625" defaultRowHeight="15"/>
  <cols>
    <col min="1" max="1" width="54.28515625" style="5" customWidth="1"/>
    <col min="2" max="2" width="14.7109375" style="5" customWidth="1"/>
    <col min="3" max="3" width="13.85546875" style="5" customWidth="1"/>
    <col min="4" max="4" width="15.28515625" style="94" customWidth="1"/>
    <col min="5" max="5" width="12.85546875" style="3" customWidth="1"/>
    <col min="6" max="6" width="12.7109375" style="4" customWidth="1"/>
    <col min="7" max="7" width="58.140625" style="1" customWidth="1"/>
    <col min="8" max="8" width="36.28515625" style="5" customWidth="1"/>
    <col min="9" max="10" width="9.140625" style="5"/>
    <col min="11" max="11" width="60.28515625" style="5" customWidth="1"/>
    <col min="12" max="16384" width="9.140625" style="5"/>
  </cols>
  <sheetData>
    <row r="1" spans="1:7" s="44" customFormat="1" ht="27" customHeight="1">
      <c r="A1" s="288" t="s">
        <v>171</v>
      </c>
      <c r="B1" s="288"/>
      <c r="C1" s="288"/>
      <c r="D1" s="288"/>
      <c r="E1" s="288"/>
      <c r="F1" s="288"/>
      <c r="G1" s="288"/>
    </row>
    <row r="2" spans="1:7" s="44" customFormat="1" ht="9.75" customHeight="1">
      <c r="A2" s="101"/>
      <c r="B2" s="101"/>
      <c r="C2" s="101"/>
      <c r="D2" s="101"/>
      <c r="E2" s="101"/>
      <c r="F2" s="101"/>
      <c r="G2" s="101"/>
    </row>
    <row r="3" spans="1:7" s="44" customFormat="1">
      <c r="B3" s="206"/>
      <c r="C3" s="206"/>
      <c r="D3" s="206"/>
      <c r="E3" s="87"/>
      <c r="F3" s="206" t="s">
        <v>45</v>
      </c>
      <c r="G3" s="89"/>
    </row>
    <row r="4" spans="1:7" s="22" customFormat="1" ht="92.25" customHeight="1">
      <c r="A4" s="23" t="s">
        <v>57</v>
      </c>
      <c r="B4" s="23" t="s">
        <v>141</v>
      </c>
      <c r="C4" s="23" t="s">
        <v>163</v>
      </c>
      <c r="D4" s="23" t="s">
        <v>164</v>
      </c>
      <c r="E4" s="23" t="s">
        <v>66</v>
      </c>
      <c r="F4" s="23" t="s">
        <v>67</v>
      </c>
      <c r="G4" s="207"/>
    </row>
    <row r="5" spans="1:7" s="44" customFormat="1" ht="17.25" customHeight="1">
      <c r="A5" s="11" t="s">
        <v>58</v>
      </c>
      <c r="B5" s="79">
        <f>B6+B8</f>
        <v>5194502.0999999987</v>
      </c>
      <c r="C5" s="79">
        <f>C6+C8</f>
        <v>3362703.899999999</v>
      </c>
      <c r="D5" s="79">
        <f>D6+D8</f>
        <v>2638664.9</v>
      </c>
      <c r="E5" s="76">
        <f>D5/C5*100</f>
        <v>78.468547290173262</v>
      </c>
      <c r="F5" s="76">
        <f>D5/B5*100</f>
        <v>50.797263129415249</v>
      </c>
      <c r="G5" s="89"/>
    </row>
    <row r="6" spans="1:7" s="44" customFormat="1">
      <c r="A6" s="208" t="s">
        <v>59</v>
      </c>
      <c r="B6" s="162">
        <f>B31</f>
        <v>5151785.4999999991</v>
      </c>
      <c r="C6" s="162">
        <f>C31</f>
        <v>3330738.399999999</v>
      </c>
      <c r="D6" s="162">
        <f>D31</f>
        <v>2609123.1999999997</v>
      </c>
      <c r="E6" s="71">
        <f t="shared" ref="E6:E8" si="0">D6/C6*100</f>
        <v>78.33467798011398</v>
      </c>
      <c r="F6" s="71">
        <f t="shared" ref="F6:F8" si="1">D6/B6*100</f>
        <v>50.645027825789725</v>
      </c>
      <c r="G6" s="89"/>
    </row>
    <row r="7" spans="1:7" s="44" customFormat="1">
      <c r="A7" s="169" t="s">
        <v>60</v>
      </c>
      <c r="B7" s="209">
        <f>B6/B5*100</f>
        <v>99.177657469808324</v>
      </c>
      <c r="C7" s="209">
        <f>C6/C5*100</f>
        <v>99.049410803014808</v>
      </c>
      <c r="D7" s="209">
        <f>D6/D5*100</f>
        <v>98.880430023531972</v>
      </c>
      <c r="E7" s="76"/>
      <c r="F7" s="76"/>
      <c r="G7" s="89"/>
    </row>
    <row r="8" spans="1:7" s="44" customFormat="1">
      <c r="A8" s="208" t="s">
        <v>61</v>
      </c>
      <c r="B8" s="162">
        <f>B295</f>
        <v>42716.6</v>
      </c>
      <c r="C8" s="162">
        <f>C295</f>
        <v>31965.5</v>
      </c>
      <c r="D8" s="162">
        <f>D295</f>
        <v>29541.700000000004</v>
      </c>
      <c r="E8" s="71">
        <f t="shared" si="0"/>
        <v>92.417450063349563</v>
      </c>
      <c r="F8" s="71">
        <f t="shared" si="1"/>
        <v>69.157423577719214</v>
      </c>
      <c r="G8" s="89"/>
    </row>
    <row r="9" spans="1:7" s="44" customFormat="1">
      <c r="A9" s="169" t="s">
        <v>60</v>
      </c>
      <c r="B9" s="209">
        <f>B8/B5*100</f>
        <v>0.82234253019168102</v>
      </c>
      <c r="C9" s="209">
        <f>C8/C5*100</f>
        <v>0.95058919698520017</v>
      </c>
      <c r="D9" s="209">
        <f>D8/D5*100</f>
        <v>1.119569976468024</v>
      </c>
      <c r="E9" s="76"/>
      <c r="F9" s="76"/>
      <c r="G9" s="89"/>
    </row>
    <row r="10" spans="1:7" s="44" customFormat="1">
      <c r="D10" s="86"/>
      <c r="E10" s="87"/>
      <c r="F10" s="88"/>
      <c r="G10" s="89"/>
    </row>
    <row r="11" spans="1:7" s="44" customFormat="1" ht="15.75">
      <c r="A11" s="292" t="s">
        <v>140</v>
      </c>
      <c r="B11" s="292"/>
      <c r="C11" s="292"/>
      <c r="D11" s="292"/>
      <c r="E11" s="292"/>
      <c r="F11" s="292"/>
      <c r="G11" s="292"/>
    </row>
    <row r="12" spans="1:7" s="44" customFormat="1" ht="15" customHeight="1">
      <c r="A12" s="293"/>
      <c r="B12" s="293"/>
      <c r="C12" s="293"/>
      <c r="D12" s="293"/>
      <c r="E12" s="87"/>
      <c r="F12" s="91" t="s">
        <v>45</v>
      </c>
      <c r="G12" s="89"/>
    </row>
    <row r="13" spans="1:7" s="22" customFormat="1" ht="92.25" customHeight="1">
      <c r="A13" s="23" t="s">
        <v>57</v>
      </c>
      <c r="B13" s="23" t="s">
        <v>141</v>
      </c>
      <c r="C13" s="23" t="s">
        <v>163</v>
      </c>
      <c r="D13" s="23" t="s">
        <v>164</v>
      </c>
      <c r="E13" s="23" t="s">
        <v>66</v>
      </c>
      <c r="F13" s="23" t="s">
        <v>67</v>
      </c>
      <c r="G13" s="207"/>
    </row>
    <row r="14" spans="1:7" s="44" customFormat="1" ht="30">
      <c r="A14" s="210" t="s">
        <v>87</v>
      </c>
      <c r="B14" s="211">
        <f>B77</f>
        <v>2770579.3999999994</v>
      </c>
      <c r="C14" s="211">
        <f>C77</f>
        <v>1918230.4999999998</v>
      </c>
      <c r="D14" s="211">
        <f>D77</f>
        <v>1297097.5999999996</v>
      </c>
      <c r="E14" s="212">
        <f>D14/C14*100</f>
        <v>67.619485770870597</v>
      </c>
      <c r="F14" s="175">
        <f>D14/B14*100</f>
        <v>46.816835496575187</v>
      </c>
      <c r="G14" s="213"/>
    </row>
    <row r="15" spans="1:7" s="18" customFormat="1" ht="45">
      <c r="A15" s="210" t="s">
        <v>208</v>
      </c>
      <c r="B15" s="214">
        <f>B96</f>
        <v>192846.6</v>
      </c>
      <c r="C15" s="214">
        <f>C96</f>
        <v>140315.9</v>
      </c>
      <c r="D15" s="214">
        <f>D96</f>
        <v>138032.20000000001</v>
      </c>
      <c r="E15" s="212">
        <f>D15/C15*100</f>
        <v>98.372458146225782</v>
      </c>
      <c r="F15" s="175">
        <f>D15/B15*100</f>
        <v>71.576164682187809</v>
      </c>
      <c r="G15" s="215"/>
    </row>
    <row r="16" spans="1:7" s="18" customFormat="1" ht="15.75">
      <c r="A16" s="216" t="s">
        <v>122</v>
      </c>
      <c r="B16" s="214">
        <f>B107</f>
        <v>280301.40000000002</v>
      </c>
      <c r="C16" s="214">
        <f>C107</f>
        <v>184294.6</v>
      </c>
      <c r="D16" s="214">
        <f>D107</f>
        <v>180516.6</v>
      </c>
      <c r="E16" s="212">
        <f>D16/C16*100</f>
        <v>97.950021324553191</v>
      </c>
      <c r="F16" s="175">
        <f>D16/B16*100</f>
        <v>64.400891326265224</v>
      </c>
      <c r="G16" s="215"/>
    </row>
    <row r="17" spans="1:7" s="18" customFormat="1" ht="30">
      <c r="A17" s="10" t="s">
        <v>138</v>
      </c>
      <c r="B17" s="211">
        <f>B121</f>
        <v>17256.8</v>
      </c>
      <c r="C17" s="211">
        <f>C121</f>
        <v>16846.800000000003</v>
      </c>
      <c r="D17" s="211">
        <f>D121</f>
        <v>16832.400000000001</v>
      </c>
      <c r="E17" s="212">
        <f t="shared" ref="E17:E31" si="2">D17/C17*100</f>
        <v>99.914523826483361</v>
      </c>
      <c r="F17" s="175">
        <f t="shared" ref="F17:F31" si="3">D17/B17*100</f>
        <v>97.540679616151323</v>
      </c>
      <c r="G17" s="215"/>
    </row>
    <row r="18" spans="1:7" s="44" customFormat="1" ht="60">
      <c r="A18" s="210" t="s">
        <v>62</v>
      </c>
      <c r="B18" s="211">
        <f>B134</f>
        <v>611545.29999999993</v>
      </c>
      <c r="C18" s="211">
        <f>C134</f>
        <v>241894.8</v>
      </c>
      <c r="D18" s="211">
        <f>D134</f>
        <v>239991.3</v>
      </c>
      <c r="E18" s="212">
        <f t="shared" si="2"/>
        <v>99.213087672823065</v>
      </c>
      <c r="F18" s="175">
        <f t="shared" si="3"/>
        <v>39.243421542116344</v>
      </c>
      <c r="G18" s="213"/>
    </row>
    <row r="19" spans="1:7" s="44" customFormat="1" ht="60.75" customHeight="1">
      <c r="A19" s="210" t="s">
        <v>88</v>
      </c>
      <c r="B19" s="211">
        <f>B148</f>
        <v>29485.699999999997</v>
      </c>
      <c r="C19" s="211">
        <f>C148</f>
        <v>21868.7</v>
      </c>
      <c r="D19" s="211">
        <f>D148</f>
        <v>20971</v>
      </c>
      <c r="E19" s="212">
        <f>D19/C19*100</f>
        <v>95.895046344775864</v>
      </c>
      <c r="F19" s="175">
        <f>D19/B19*100</f>
        <v>71.122611978009687</v>
      </c>
      <c r="G19" s="89"/>
    </row>
    <row r="20" spans="1:7" s="44" customFormat="1" ht="30">
      <c r="A20" s="210" t="s">
        <v>89</v>
      </c>
      <c r="B20" s="211">
        <f>B160</f>
        <v>6292</v>
      </c>
      <c r="C20" s="211">
        <f>C160</f>
        <v>2810</v>
      </c>
      <c r="D20" s="211">
        <f>D160</f>
        <v>2548.9</v>
      </c>
      <c r="E20" s="212">
        <f>D20/C20*100</f>
        <v>90.708185053380788</v>
      </c>
      <c r="F20" s="175">
        <f>D20/B20*100</f>
        <v>40.510171646535284</v>
      </c>
      <c r="G20" s="89"/>
    </row>
    <row r="21" spans="1:7" s="44" customFormat="1" ht="30">
      <c r="A21" s="210" t="s">
        <v>90</v>
      </c>
      <c r="B21" s="211">
        <f>B170</f>
        <v>193676.9</v>
      </c>
      <c r="C21" s="211">
        <f>C170</f>
        <v>109922.9</v>
      </c>
      <c r="D21" s="211">
        <f>D170</f>
        <v>77995.199999999997</v>
      </c>
      <c r="E21" s="212">
        <f>D21/C21*100</f>
        <v>70.954459898710823</v>
      </c>
      <c r="F21" s="175">
        <f>D21/B21*100</f>
        <v>40.27078087268022</v>
      </c>
      <c r="G21" s="89"/>
    </row>
    <row r="22" spans="1:7" s="44" customFormat="1" ht="45">
      <c r="A22" s="210" t="s">
        <v>91</v>
      </c>
      <c r="B22" s="211">
        <f>B184</f>
        <v>13183.400000000001</v>
      </c>
      <c r="C22" s="211">
        <f>C184</f>
        <v>10269.500000000002</v>
      </c>
      <c r="D22" s="211">
        <f>D184</f>
        <v>8833.3000000000011</v>
      </c>
      <c r="E22" s="212">
        <f t="shared" si="2"/>
        <v>86.014898485807478</v>
      </c>
      <c r="F22" s="175">
        <f t="shared" si="3"/>
        <v>67.003200995190923</v>
      </c>
      <c r="G22" s="89"/>
    </row>
    <row r="23" spans="1:7" s="22" customFormat="1" ht="94.5" customHeight="1">
      <c r="A23" s="23" t="s">
        <v>57</v>
      </c>
      <c r="B23" s="23" t="s">
        <v>141</v>
      </c>
      <c r="C23" s="23" t="s">
        <v>163</v>
      </c>
      <c r="D23" s="23" t="s">
        <v>164</v>
      </c>
      <c r="E23" s="23" t="s">
        <v>66</v>
      </c>
      <c r="F23" s="23" t="s">
        <v>67</v>
      </c>
      <c r="G23" s="207"/>
    </row>
    <row r="24" spans="1:7" s="44" customFormat="1" ht="45.75" customHeight="1">
      <c r="A24" s="210" t="s">
        <v>92</v>
      </c>
      <c r="B24" s="211">
        <f>B199</f>
        <v>47603.100000000006</v>
      </c>
      <c r="C24" s="211">
        <f>C199</f>
        <v>24384.399999999998</v>
      </c>
      <c r="D24" s="211">
        <f>D199</f>
        <v>24347.3</v>
      </c>
      <c r="E24" s="212">
        <f t="shared" si="2"/>
        <v>99.847853545709555</v>
      </c>
      <c r="F24" s="175">
        <f t="shared" si="3"/>
        <v>51.146458949102048</v>
      </c>
      <c r="G24" s="89"/>
    </row>
    <row r="25" spans="1:7" s="44" customFormat="1" ht="30">
      <c r="A25" s="210" t="s">
        <v>93</v>
      </c>
      <c r="B25" s="211">
        <f>B215</f>
        <v>21384</v>
      </c>
      <c r="C25" s="211">
        <f>C215</f>
        <v>14999.8</v>
      </c>
      <c r="D25" s="211">
        <f>D215</f>
        <v>12887.7</v>
      </c>
      <c r="E25" s="212">
        <f t="shared" si="2"/>
        <v>85.919145588607861</v>
      </c>
      <c r="F25" s="175">
        <f t="shared" si="3"/>
        <v>60.26795735129069</v>
      </c>
      <c r="G25" s="89"/>
    </row>
    <row r="26" spans="1:7" s="44" customFormat="1" ht="30">
      <c r="A26" s="210" t="s">
        <v>151</v>
      </c>
      <c r="B26" s="211">
        <f>B230</f>
        <v>70424.800000000003</v>
      </c>
      <c r="C26" s="211">
        <f>C230</f>
        <v>50855.100000000006</v>
      </c>
      <c r="D26" s="211">
        <f>D230</f>
        <v>27784.600000000002</v>
      </c>
      <c r="E26" s="212">
        <f t="shared" si="2"/>
        <v>54.634835050958507</v>
      </c>
      <c r="F26" s="175">
        <f t="shared" si="3"/>
        <v>39.452863195919619</v>
      </c>
      <c r="G26" s="89"/>
    </row>
    <row r="27" spans="1:7" s="82" customFormat="1" ht="45">
      <c r="A27" s="210" t="s">
        <v>94</v>
      </c>
      <c r="B27" s="211">
        <f>B243</f>
        <v>78174.2</v>
      </c>
      <c r="C27" s="211">
        <f>C243</f>
        <v>42747.000000000007</v>
      </c>
      <c r="D27" s="211">
        <f>D243</f>
        <v>37470.100000000006</v>
      </c>
      <c r="E27" s="212">
        <f>D27/C27*100</f>
        <v>87.655507988864713</v>
      </c>
      <c r="F27" s="175">
        <f>D27/B27*100</f>
        <v>47.931542631712261</v>
      </c>
      <c r="G27" s="85"/>
    </row>
    <row r="28" spans="1:7" s="44" customFormat="1" ht="30">
      <c r="A28" s="210" t="s">
        <v>95</v>
      </c>
      <c r="B28" s="211">
        <f>B258</f>
        <v>31549.599999999999</v>
      </c>
      <c r="C28" s="211">
        <f>C258</f>
        <v>22217.5</v>
      </c>
      <c r="D28" s="211">
        <f>D258</f>
        <v>20724.099999999999</v>
      </c>
      <c r="E28" s="212">
        <f t="shared" si="2"/>
        <v>93.278271632721939</v>
      </c>
      <c r="F28" s="175">
        <f t="shared" si="3"/>
        <v>65.687362121865249</v>
      </c>
      <c r="G28" s="89"/>
    </row>
    <row r="29" spans="1:7" s="44" customFormat="1" ht="45">
      <c r="A29" s="210" t="s">
        <v>96</v>
      </c>
      <c r="B29" s="211">
        <f>B270</f>
        <v>453959.5</v>
      </c>
      <c r="C29" s="211">
        <f>C270</f>
        <v>332336</v>
      </c>
      <c r="D29" s="211">
        <f>D270</f>
        <v>319521.09999999998</v>
      </c>
      <c r="E29" s="212">
        <f t="shared" si="2"/>
        <v>96.143992826537001</v>
      </c>
      <c r="F29" s="175">
        <f t="shared" si="3"/>
        <v>70.385375787928211</v>
      </c>
      <c r="G29" s="89"/>
    </row>
    <row r="30" spans="1:7" s="82" customFormat="1" ht="45">
      <c r="A30" s="210" t="s">
        <v>97</v>
      </c>
      <c r="B30" s="211">
        <f>B283</f>
        <v>333522.8</v>
      </c>
      <c r="C30" s="211">
        <f>C283</f>
        <v>196744.9</v>
      </c>
      <c r="D30" s="211">
        <f>D283</f>
        <v>183569.8</v>
      </c>
      <c r="E30" s="212">
        <f t="shared" si="2"/>
        <v>93.303460470894024</v>
      </c>
      <c r="F30" s="175">
        <f t="shared" si="3"/>
        <v>55.039655459836624</v>
      </c>
      <c r="G30" s="85"/>
    </row>
    <row r="31" spans="1:7" s="222" customFormat="1" ht="16.899999999999999" customHeight="1">
      <c r="A31" s="217" t="s">
        <v>50</v>
      </c>
      <c r="B31" s="218">
        <f>B14+B15+B16+B17+B18+B19+B20+B21+B22+B24+B25+B26+B27+B28+B29+B30</f>
        <v>5151785.4999999991</v>
      </c>
      <c r="C31" s="218">
        <f>C14+C15+C16+C17+C18+C19+C20+C21+C22+C24+C25+C26+C27+C28+C29+C30</f>
        <v>3330738.399999999</v>
      </c>
      <c r="D31" s="218">
        <f>D14+D15+D16+D17+D18+D19+D20+D21+D22+D24+D25+D26+D27+D28+D29+D30</f>
        <v>2609123.1999999997</v>
      </c>
      <c r="E31" s="219">
        <f t="shared" si="2"/>
        <v>78.33467798011398</v>
      </c>
      <c r="F31" s="220">
        <f t="shared" si="3"/>
        <v>50.645027825789725</v>
      </c>
      <c r="G31" s="221"/>
    </row>
    <row r="32" spans="1:7" s="222" customFormat="1" ht="16.899999999999999" customHeight="1">
      <c r="A32" s="223"/>
      <c r="B32" s="224"/>
      <c r="C32" s="224"/>
      <c r="D32" s="224"/>
      <c r="E32" s="225"/>
      <c r="F32" s="226"/>
      <c r="G32" s="221"/>
    </row>
    <row r="33" spans="1:7" s="22" customFormat="1" ht="30" customHeight="1">
      <c r="A33" s="288" t="s">
        <v>175</v>
      </c>
      <c r="B33" s="288"/>
      <c r="C33" s="288"/>
      <c r="D33" s="288"/>
      <c r="E33" s="288"/>
      <c r="F33" s="288"/>
      <c r="G33" s="227"/>
    </row>
    <row r="34" spans="1:7" s="22" customFormat="1" ht="15.75" customHeight="1">
      <c r="A34" s="101"/>
      <c r="B34" s="101"/>
      <c r="E34" s="101"/>
      <c r="F34" s="14" t="s">
        <v>45</v>
      </c>
      <c r="G34" s="119"/>
    </row>
    <row r="35" spans="1:7" s="22" customFormat="1" ht="90">
      <c r="A35" s="23" t="s">
        <v>57</v>
      </c>
      <c r="B35" s="23" t="s">
        <v>141</v>
      </c>
      <c r="C35" s="23" t="s">
        <v>163</v>
      </c>
      <c r="D35" s="23" t="s">
        <v>164</v>
      </c>
      <c r="E35" s="23" t="s">
        <v>66</v>
      </c>
      <c r="F35" s="23" t="s">
        <v>67</v>
      </c>
      <c r="G35" s="228"/>
    </row>
    <row r="36" spans="1:7" s="22" customFormat="1" ht="28.5">
      <c r="A36" s="229" t="s">
        <v>85</v>
      </c>
      <c r="B36" s="230">
        <f>B37+B47+B52</f>
        <v>855762.9</v>
      </c>
      <c r="C36" s="230">
        <f t="shared" ref="C36:D36" si="4">C37+C47+C52</f>
        <v>653767</v>
      </c>
      <c r="D36" s="230">
        <f t="shared" si="4"/>
        <v>60000.1</v>
      </c>
      <c r="E36" s="230">
        <f>D36/C36*100</f>
        <v>9.1775969114378668</v>
      </c>
      <c r="F36" s="231">
        <f t="shared" ref="F36" si="5">D36/B36*100</f>
        <v>7.0112995083100706</v>
      </c>
      <c r="G36" s="232"/>
    </row>
    <row r="37" spans="1:7" s="222" customFormat="1" ht="15" customHeight="1">
      <c r="A37" s="229" t="s">
        <v>144</v>
      </c>
      <c r="B37" s="230">
        <f>B38+B42</f>
        <v>834985.50000000012</v>
      </c>
      <c r="C37" s="230">
        <f t="shared" ref="C37:D37" si="6">C38+C42</f>
        <v>632989.60000000009</v>
      </c>
      <c r="D37" s="230">
        <f t="shared" si="6"/>
        <v>39283.5</v>
      </c>
      <c r="E37" s="230">
        <f>D37/C37*100</f>
        <v>6.2060261337627018</v>
      </c>
      <c r="F37" s="230">
        <f>D37/B37*100</f>
        <v>4.7046924766957021</v>
      </c>
      <c r="G37" s="232"/>
    </row>
    <row r="38" spans="1:7" s="22" customFormat="1" ht="15" customHeight="1">
      <c r="A38" s="233" t="s">
        <v>143</v>
      </c>
      <c r="B38" s="234">
        <f>B39+B40+B41</f>
        <v>831997.00000000012</v>
      </c>
      <c r="C38" s="234">
        <f t="shared" ref="C38:D38" si="7">C39+C40+C41</f>
        <v>631300.80000000005</v>
      </c>
      <c r="D38" s="234">
        <f t="shared" si="7"/>
        <v>37750.699999999997</v>
      </c>
      <c r="E38" s="181">
        <f t="shared" ref="E38:E41" si="8">D38/C38*100</f>
        <v>5.9798276827781613</v>
      </c>
      <c r="F38" s="234">
        <f t="shared" ref="F38:F40" si="9">D38/B38*100</f>
        <v>4.5373601106734753</v>
      </c>
      <c r="G38" s="235"/>
    </row>
    <row r="39" spans="1:7" s="22" customFormat="1" ht="15" customHeight="1">
      <c r="A39" s="236" t="s">
        <v>3</v>
      </c>
      <c r="B39" s="234">
        <v>13344.8</v>
      </c>
      <c r="C39" s="234">
        <v>13344.8</v>
      </c>
      <c r="D39" s="234">
        <v>13250.5</v>
      </c>
      <c r="E39" s="181">
        <f t="shared" si="8"/>
        <v>99.293357712367367</v>
      </c>
      <c r="F39" s="234">
        <f t="shared" si="9"/>
        <v>99.293357712367367</v>
      </c>
      <c r="G39" s="235"/>
    </row>
    <row r="40" spans="1:7" s="22" customFormat="1" ht="15" customHeight="1">
      <c r="A40" s="236" t="s">
        <v>2</v>
      </c>
      <c r="B40" s="234">
        <v>735449.4</v>
      </c>
      <c r="C40" s="234">
        <v>577392.9</v>
      </c>
      <c r="D40" s="234">
        <v>20725.099999999999</v>
      </c>
      <c r="E40" s="181">
        <f t="shared" si="8"/>
        <v>3.5894275804222735</v>
      </c>
      <c r="F40" s="234">
        <f t="shared" si="9"/>
        <v>2.8180184795854069</v>
      </c>
      <c r="G40" s="235"/>
    </row>
    <row r="41" spans="1:7" s="22" customFormat="1" ht="15" customHeight="1">
      <c r="A41" s="236" t="s">
        <v>1</v>
      </c>
      <c r="B41" s="237">
        <v>83202.8</v>
      </c>
      <c r="C41" s="237">
        <v>40563.1</v>
      </c>
      <c r="D41" s="237">
        <v>3775.1</v>
      </c>
      <c r="E41" s="181">
        <f t="shared" si="8"/>
        <v>9.3067344458387069</v>
      </c>
      <c r="F41" s="234">
        <f t="shared" ref="F41:F51" si="10">D41/B41*100</f>
        <v>4.5372271125490959</v>
      </c>
      <c r="G41" s="238"/>
    </row>
    <row r="42" spans="1:7" s="22" customFormat="1" ht="30">
      <c r="A42" s="239" t="s">
        <v>145</v>
      </c>
      <c r="B42" s="240">
        <f>B43+B44+B46</f>
        <v>2988.5</v>
      </c>
      <c r="C42" s="240">
        <f t="shared" ref="C42:D42" si="11">C43+C44+C46</f>
        <v>1688.8</v>
      </c>
      <c r="D42" s="240">
        <f t="shared" si="11"/>
        <v>1532.8</v>
      </c>
      <c r="E42" s="181">
        <f>D42/C42*100</f>
        <v>90.762671719564196</v>
      </c>
      <c r="F42" s="181">
        <f t="shared" si="10"/>
        <v>51.289944788355356</v>
      </c>
      <c r="G42" s="241"/>
    </row>
    <row r="43" spans="1:7" s="22" customFormat="1" ht="15" customHeight="1">
      <c r="A43" s="236" t="s">
        <v>3</v>
      </c>
      <c r="B43" s="237">
        <v>1153.8</v>
      </c>
      <c r="C43" s="237">
        <v>654.4</v>
      </c>
      <c r="D43" s="237">
        <v>591.79999999999995</v>
      </c>
      <c r="E43" s="170">
        <f>D43/C43*100</f>
        <v>90.433985330073341</v>
      </c>
      <c r="F43" s="170">
        <f t="shared" si="10"/>
        <v>51.291384988732879</v>
      </c>
      <c r="G43" s="238"/>
    </row>
    <row r="44" spans="1:7" s="22" customFormat="1" ht="15" customHeight="1">
      <c r="A44" s="236" t="s">
        <v>2</v>
      </c>
      <c r="B44" s="237">
        <v>1804.8</v>
      </c>
      <c r="C44" s="237">
        <v>1018.1</v>
      </c>
      <c r="D44" s="237">
        <v>925.7</v>
      </c>
      <c r="E44" s="170">
        <f>D44/C44*100</f>
        <v>90.924270700324143</v>
      </c>
      <c r="F44" s="170">
        <f t="shared" si="10"/>
        <v>51.291001773049651</v>
      </c>
      <c r="G44" s="238"/>
    </row>
    <row r="45" spans="1:7" s="22" customFormat="1" ht="94.5" customHeight="1">
      <c r="A45" s="23" t="s">
        <v>57</v>
      </c>
      <c r="B45" s="23" t="s">
        <v>141</v>
      </c>
      <c r="C45" s="23" t="s">
        <v>163</v>
      </c>
      <c r="D45" s="23" t="s">
        <v>164</v>
      </c>
      <c r="E45" s="23" t="s">
        <v>66</v>
      </c>
      <c r="F45" s="23" t="s">
        <v>67</v>
      </c>
      <c r="G45" s="207"/>
    </row>
    <row r="46" spans="1:7" s="22" customFormat="1" ht="17.25" customHeight="1">
      <c r="A46" s="236" t="s">
        <v>1</v>
      </c>
      <c r="B46" s="237">
        <v>29.9</v>
      </c>
      <c r="C46" s="237">
        <v>16.3</v>
      </c>
      <c r="D46" s="237">
        <v>15.3</v>
      </c>
      <c r="E46" s="170">
        <f>D46/C46*100</f>
        <v>93.865030674846622</v>
      </c>
      <c r="F46" s="170">
        <f t="shared" si="10"/>
        <v>51.170568561872919</v>
      </c>
      <c r="G46" s="238"/>
    </row>
    <row r="47" spans="1:7" s="222" customFormat="1" ht="15" customHeight="1">
      <c r="A47" s="99" t="s">
        <v>146</v>
      </c>
      <c r="B47" s="242">
        <f>B48</f>
        <v>17987.7</v>
      </c>
      <c r="C47" s="242">
        <f>C48</f>
        <v>17987.7</v>
      </c>
      <c r="D47" s="242">
        <f>D48</f>
        <v>17926.900000000001</v>
      </c>
      <c r="E47" s="230">
        <f t="shared" ref="E47:E51" si="12">D47/C47*100</f>
        <v>99.661991249576104</v>
      </c>
      <c r="F47" s="230">
        <f t="shared" si="10"/>
        <v>99.661991249576104</v>
      </c>
      <c r="G47" s="243"/>
    </row>
    <row r="48" spans="1:7" s="22" customFormat="1" ht="30" customHeight="1">
      <c r="A48" s="239" t="s">
        <v>84</v>
      </c>
      <c r="B48" s="244">
        <f>B49+B50+B51</f>
        <v>17987.7</v>
      </c>
      <c r="C48" s="244">
        <f>C49+C50+C51</f>
        <v>17987.7</v>
      </c>
      <c r="D48" s="244">
        <f>D49+D50+D51</f>
        <v>17926.900000000001</v>
      </c>
      <c r="E48" s="170">
        <f t="shared" si="12"/>
        <v>99.661991249576104</v>
      </c>
      <c r="F48" s="181">
        <f t="shared" si="10"/>
        <v>99.661991249576104</v>
      </c>
      <c r="G48" s="245"/>
    </row>
    <row r="49" spans="1:7" s="22" customFormat="1" ht="15" customHeight="1">
      <c r="A49" s="236" t="s">
        <v>3</v>
      </c>
      <c r="B49" s="237">
        <v>6068.5</v>
      </c>
      <c r="C49" s="237">
        <v>6068.5</v>
      </c>
      <c r="D49" s="237">
        <v>6068.5</v>
      </c>
      <c r="E49" s="170">
        <f t="shared" si="12"/>
        <v>100</v>
      </c>
      <c r="F49" s="234">
        <f t="shared" si="10"/>
        <v>100</v>
      </c>
      <c r="G49" s="238"/>
    </row>
    <row r="50" spans="1:7" s="22" customFormat="1" ht="15" customHeight="1">
      <c r="A50" s="236" t="s">
        <v>2</v>
      </c>
      <c r="B50" s="237">
        <v>9491.7000000000007</v>
      </c>
      <c r="C50" s="237">
        <v>9491.7000000000007</v>
      </c>
      <c r="D50" s="237">
        <v>9491.7000000000007</v>
      </c>
      <c r="E50" s="170">
        <f t="shared" si="12"/>
        <v>100</v>
      </c>
      <c r="F50" s="234">
        <f t="shared" si="10"/>
        <v>100</v>
      </c>
      <c r="G50" s="238"/>
    </row>
    <row r="51" spans="1:7" s="22" customFormat="1" ht="15" customHeight="1">
      <c r="A51" s="236" t="s">
        <v>1</v>
      </c>
      <c r="B51" s="237">
        <v>2427.5</v>
      </c>
      <c r="C51" s="237">
        <f>675.1+1728.9+23.4+0.1</f>
        <v>2427.5</v>
      </c>
      <c r="D51" s="237">
        <v>2366.6999999999998</v>
      </c>
      <c r="E51" s="170">
        <f t="shared" si="12"/>
        <v>97.495365602471679</v>
      </c>
      <c r="F51" s="234">
        <f t="shared" si="10"/>
        <v>97.495365602471679</v>
      </c>
      <c r="G51" s="238"/>
    </row>
    <row r="52" spans="1:7" s="222" customFormat="1" ht="42.75" customHeight="1">
      <c r="A52" s="99" t="s">
        <v>147</v>
      </c>
      <c r="B52" s="280">
        <f>B53+B56</f>
        <v>2789.7</v>
      </c>
      <c r="C52" s="280">
        <f t="shared" ref="C52:D52" si="13">C53+C56</f>
        <v>2789.7</v>
      </c>
      <c r="D52" s="280">
        <f t="shared" si="13"/>
        <v>2789.7</v>
      </c>
      <c r="E52" s="246">
        <f>D52/C52*100</f>
        <v>100</v>
      </c>
      <c r="F52" s="230">
        <f t="shared" ref="F52:F58" si="14">D52/B52*100</f>
        <v>100</v>
      </c>
      <c r="G52" s="247"/>
    </row>
    <row r="53" spans="1:7" s="22" customFormat="1" ht="29.25" customHeight="1">
      <c r="A53" s="10" t="s">
        <v>115</v>
      </c>
      <c r="B53" s="240">
        <f>SUM(B54:B55)</f>
        <v>286.10000000000002</v>
      </c>
      <c r="C53" s="240">
        <f>SUM(C54:C55)</f>
        <v>286.10000000000002</v>
      </c>
      <c r="D53" s="240">
        <f>SUM(D54:D55)</f>
        <v>286.10000000000002</v>
      </c>
      <c r="E53" s="170">
        <f t="shared" ref="E53:E55" si="15">D53/C53*100</f>
        <v>100</v>
      </c>
      <c r="F53" s="234">
        <f t="shared" si="14"/>
        <v>100</v>
      </c>
      <c r="G53" s="243"/>
    </row>
    <row r="54" spans="1:7" s="22" customFormat="1" ht="15" customHeight="1">
      <c r="A54" s="236" t="s">
        <v>2</v>
      </c>
      <c r="B54" s="237">
        <v>271.8</v>
      </c>
      <c r="C54" s="237">
        <v>271.8</v>
      </c>
      <c r="D54" s="237">
        <v>271.8</v>
      </c>
      <c r="E54" s="170">
        <f t="shared" si="15"/>
        <v>100</v>
      </c>
      <c r="F54" s="234">
        <f t="shared" si="14"/>
        <v>100</v>
      </c>
      <c r="G54" s="238"/>
    </row>
    <row r="55" spans="1:7" s="22" customFormat="1" ht="15" customHeight="1">
      <c r="A55" s="236" t="s">
        <v>1</v>
      </c>
      <c r="B55" s="237">
        <v>14.3</v>
      </c>
      <c r="C55" s="237">
        <v>14.3</v>
      </c>
      <c r="D55" s="237">
        <v>14.3</v>
      </c>
      <c r="E55" s="170">
        <f t="shared" si="15"/>
        <v>100</v>
      </c>
      <c r="F55" s="234">
        <f t="shared" si="14"/>
        <v>100</v>
      </c>
      <c r="G55" s="238"/>
    </row>
    <row r="56" spans="1:7" s="22" customFormat="1" ht="30">
      <c r="A56" s="10" t="s">
        <v>132</v>
      </c>
      <c r="B56" s="248">
        <f>B57+B58</f>
        <v>2503.6</v>
      </c>
      <c r="C56" s="248">
        <f t="shared" ref="C56:D56" si="16">C57+C58</f>
        <v>2503.6</v>
      </c>
      <c r="D56" s="248">
        <f t="shared" si="16"/>
        <v>2503.6</v>
      </c>
      <c r="E56" s="170">
        <f t="shared" ref="E56:E58" si="17">D56/C56*100</f>
        <v>100</v>
      </c>
      <c r="F56" s="234">
        <f t="shared" si="14"/>
        <v>100</v>
      </c>
      <c r="G56" s="238"/>
    </row>
    <row r="57" spans="1:7" s="22" customFormat="1">
      <c r="A57" s="236" t="s">
        <v>2</v>
      </c>
      <c r="B57" s="237">
        <v>2378.4</v>
      </c>
      <c r="C57" s="237">
        <v>2378.4</v>
      </c>
      <c r="D57" s="237">
        <v>2378.4</v>
      </c>
      <c r="E57" s="170">
        <f t="shared" si="17"/>
        <v>100</v>
      </c>
      <c r="F57" s="234">
        <f t="shared" si="14"/>
        <v>100</v>
      </c>
      <c r="G57" s="238"/>
    </row>
    <row r="58" spans="1:7" s="22" customFormat="1">
      <c r="A58" s="236" t="s">
        <v>1</v>
      </c>
      <c r="B58" s="237">
        <v>125.2</v>
      </c>
      <c r="C58" s="237">
        <v>125.2</v>
      </c>
      <c r="D58" s="237">
        <v>125.2</v>
      </c>
      <c r="E58" s="170">
        <f t="shared" si="17"/>
        <v>100</v>
      </c>
      <c r="F58" s="234">
        <f t="shared" si="14"/>
        <v>100</v>
      </c>
      <c r="G58" s="238"/>
    </row>
    <row r="59" spans="1:7" s="22" customFormat="1" ht="12" customHeight="1">
      <c r="A59" s="249"/>
      <c r="B59" s="250"/>
      <c r="C59" s="250"/>
      <c r="D59" s="250"/>
      <c r="E59" s="251"/>
      <c r="F59" s="252"/>
      <c r="G59" s="207"/>
    </row>
    <row r="60" spans="1:7" s="22" customFormat="1" ht="37.5" customHeight="1">
      <c r="A60" s="288" t="s">
        <v>148</v>
      </c>
      <c r="B60" s="288"/>
      <c r="C60" s="288"/>
      <c r="D60" s="288"/>
      <c r="E60" s="288"/>
      <c r="F60" s="288"/>
      <c r="G60" s="207"/>
    </row>
    <row r="61" spans="1:7" s="22" customFormat="1" ht="17.25" customHeight="1">
      <c r="A61" s="253"/>
      <c r="B61" s="253"/>
      <c r="C61" s="253"/>
      <c r="D61" s="253"/>
      <c r="E61" s="253"/>
      <c r="F61" s="14" t="s">
        <v>45</v>
      </c>
      <c r="G61" s="207"/>
    </row>
    <row r="62" spans="1:7" s="22" customFormat="1" ht="90">
      <c r="A62" s="23" t="s">
        <v>57</v>
      </c>
      <c r="B62" s="23" t="s">
        <v>141</v>
      </c>
      <c r="C62" s="23" t="s">
        <v>163</v>
      </c>
      <c r="D62" s="23" t="s">
        <v>164</v>
      </c>
      <c r="E62" s="23" t="s">
        <v>66</v>
      </c>
      <c r="F62" s="23" t="s">
        <v>67</v>
      </c>
      <c r="G62" s="207"/>
    </row>
    <row r="63" spans="1:7" s="21" customFormat="1" ht="32.25" customHeight="1">
      <c r="A63" s="254" t="s">
        <v>116</v>
      </c>
      <c r="B63" s="255">
        <f>B64+B67</f>
        <v>1676.8</v>
      </c>
      <c r="C63" s="255">
        <f t="shared" ref="C63:D63" si="18">C64+C67</f>
        <v>1521.8</v>
      </c>
      <c r="D63" s="255">
        <f t="shared" si="18"/>
        <v>864.9</v>
      </c>
      <c r="E63" s="256">
        <f t="shared" ref="E63:E64" si="19">D63/C63*100</f>
        <v>56.834012353791564</v>
      </c>
      <c r="F63" s="256">
        <f t="shared" ref="F63:F69" si="20">D63/B63*100</f>
        <v>51.580391221374043</v>
      </c>
      <c r="G63" s="27"/>
    </row>
    <row r="64" spans="1:7" s="21" customFormat="1" ht="17.25" customHeight="1">
      <c r="A64" s="68" t="s">
        <v>121</v>
      </c>
      <c r="B64" s="257">
        <f>B65</f>
        <v>745</v>
      </c>
      <c r="C64" s="257">
        <f>C65</f>
        <v>745</v>
      </c>
      <c r="D64" s="257">
        <f>D65</f>
        <v>745</v>
      </c>
      <c r="E64" s="256">
        <f t="shared" si="19"/>
        <v>100</v>
      </c>
      <c r="F64" s="256">
        <f t="shared" si="20"/>
        <v>100</v>
      </c>
      <c r="G64" s="27"/>
    </row>
    <row r="65" spans="1:7" s="21" customFormat="1" ht="66.75" customHeight="1">
      <c r="A65" s="258" t="s">
        <v>86</v>
      </c>
      <c r="B65" s="259">
        <f t="shared" ref="B65:D65" si="21">B66</f>
        <v>745</v>
      </c>
      <c r="C65" s="259">
        <f t="shared" si="21"/>
        <v>745</v>
      </c>
      <c r="D65" s="259">
        <f t="shared" si="21"/>
        <v>745</v>
      </c>
      <c r="E65" s="260">
        <f>D65/C65*100</f>
        <v>100</v>
      </c>
      <c r="F65" s="260">
        <f t="shared" si="20"/>
        <v>100</v>
      </c>
      <c r="G65" s="27"/>
    </row>
    <row r="66" spans="1:7" s="21" customFormat="1" ht="51">
      <c r="A66" s="261" t="s">
        <v>188</v>
      </c>
      <c r="B66" s="262">
        <f>B113</f>
        <v>745</v>
      </c>
      <c r="C66" s="262">
        <f t="shared" ref="C66:D66" si="22">C113</f>
        <v>745</v>
      </c>
      <c r="D66" s="262">
        <f t="shared" si="22"/>
        <v>745</v>
      </c>
      <c r="E66" s="260">
        <f>D66/C66*100</f>
        <v>100</v>
      </c>
      <c r="F66" s="263">
        <f t="shared" si="20"/>
        <v>100</v>
      </c>
      <c r="G66" s="27"/>
    </row>
    <row r="67" spans="1:7" s="21" customFormat="1" ht="40.5" customHeight="1">
      <c r="A67" s="68" t="s">
        <v>179</v>
      </c>
      <c r="B67" s="257">
        <f>B69</f>
        <v>931.8</v>
      </c>
      <c r="C67" s="257">
        <f t="shared" ref="C67:D67" si="23">C69</f>
        <v>776.8</v>
      </c>
      <c r="D67" s="257">
        <f t="shared" si="23"/>
        <v>119.9</v>
      </c>
      <c r="E67" s="260">
        <f>D67/C67*100</f>
        <v>15.435118434603504</v>
      </c>
      <c r="F67" s="256">
        <f t="shared" si="20"/>
        <v>12.867568147671173</v>
      </c>
      <c r="G67" s="27"/>
    </row>
    <row r="68" spans="1:7" s="21" customFormat="1" ht="90">
      <c r="A68" s="23" t="s">
        <v>57</v>
      </c>
      <c r="B68" s="23" t="s">
        <v>141</v>
      </c>
      <c r="C68" s="23" t="s">
        <v>163</v>
      </c>
      <c r="D68" s="23" t="s">
        <v>164</v>
      </c>
      <c r="E68" s="23" t="s">
        <v>66</v>
      </c>
      <c r="F68" s="23" t="s">
        <v>67</v>
      </c>
      <c r="G68" s="27"/>
    </row>
    <row r="69" spans="1:7" s="21" customFormat="1" ht="94.5" customHeight="1">
      <c r="A69" s="264" t="s">
        <v>189</v>
      </c>
      <c r="B69" s="259">
        <f>B288</f>
        <v>931.8</v>
      </c>
      <c r="C69" s="259">
        <f t="shared" ref="C69:D69" si="24">C288</f>
        <v>776.8</v>
      </c>
      <c r="D69" s="259">
        <f t="shared" si="24"/>
        <v>119.9</v>
      </c>
      <c r="E69" s="260">
        <f>D69/C69*100</f>
        <v>15.435118434603504</v>
      </c>
      <c r="F69" s="260">
        <f t="shared" si="20"/>
        <v>12.867568147671173</v>
      </c>
      <c r="G69" s="27"/>
    </row>
    <row r="70" spans="1:7" s="21" customFormat="1" ht="9.75" customHeight="1">
      <c r="A70" s="16"/>
      <c r="B70" s="24"/>
      <c r="C70" s="24"/>
      <c r="D70" s="24"/>
      <c r="E70" s="25"/>
      <c r="F70" s="26"/>
      <c r="G70" s="27"/>
    </row>
    <row r="71" spans="1:7" s="125" customFormat="1" ht="18.600000000000001" customHeight="1">
      <c r="A71" s="288" t="s">
        <v>51</v>
      </c>
      <c r="B71" s="288"/>
      <c r="C71" s="288"/>
      <c r="D71" s="288"/>
      <c r="E71" s="288"/>
      <c r="F71" s="288"/>
      <c r="G71" s="288"/>
    </row>
    <row r="72" spans="1:7" s="125" customFormat="1" ht="19.899999999999999" customHeight="1">
      <c r="A72" s="289" t="s">
        <v>52</v>
      </c>
      <c r="B72" s="289"/>
      <c r="C72" s="289"/>
      <c r="D72" s="289"/>
      <c r="E72" s="289"/>
      <c r="F72" s="289"/>
      <c r="G72" s="289"/>
    </row>
    <row r="73" spans="1:7" s="125" customFormat="1" ht="20.25" customHeight="1">
      <c r="A73" s="289" t="s">
        <v>190</v>
      </c>
      <c r="B73" s="289"/>
      <c r="C73" s="289"/>
      <c r="D73" s="289"/>
      <c r="E73" s="289"/>
      <c r="F73" s="289"/>
      <c r="G73" s="289"/>
    </row>
    <row r="74" spans="1:7" s="52" customFormat="1" ht="31.15" customHeight="1">
      <c r="A74" s="289" t="s">
        <v>7</v>
      </c>
      <c r="B74" s="289"/>
      <c r="C74" s="289"/>
      <c r="D74" s="289"/>
      <c r="E74" s="289"/>
      <c r="F74" s="289"/>
      <c r="G74" s="289"/>
    </row>
    <row r="75" spans="1:7" s="125" customFormat="1" ht="15.6" customHeight="1">
      <c r="A75" s="184"/>
      <c r="B75" s="185"/>
      <c r="C75" s="185"/>
      <c r="E75" s="186"/>
      <c r="F75" s="187"/>
      <c r="G75" s="197" t="s">
        <v>45</v>
      </c>
    </row>
    <row r="76" spans="1:7" s="22" customFormat="1" ht="90" customHeight="1">
      <c r="A76" s="23" t="s">
        <v>57</v>
      </c>
      <c r="B76" s="23" t="s">
        <v>141</v>
      </c>
      <c r="C76" s="23" t="s">
        <v>163</v>
      </c>
      <c r="D76" s="23" t="s">
        <v>164</v>
      </c>
      <c r="E76" s="23" t="s">
        <v>66</v>
      </c>
      <c r="F76" s="23" t="s">
        <v>67</v>
      </c>
      <c r="G76" s="23" t="s">
        <v>117</v>
      </c>
    </row>
    <row r="77" spans="1:7" ht="17.45" customHeight="1">
      <c r="A77" s="99" t="s">
        <v>6</v>
      </c>
      <c r="B77" s="69">
        <f>B81+B82+B83+B84+B86+B87+B88</f>
        <v>2770579.3999999994</v>
      </c>
      <c r="C77" s="69">
        <f>C81+C82+C83+C84+C86+C87+C88</f>
        <v>1918230.4999999998</v>
      </c>
      <c r="D77" s="69">
        <f>D81+D82+D83+D84+D86+D87+D88</f>
        <v>1297097.5999999996</v>
      </c>
      <c r="E77" s="71">
        <f t="shared" ref="E77:E82" si="25">D77/C77*100</f>
        <v>67.619485770870597</v>
      </c>
      <c r="F77" s="71">
        <f t="shared" ref="F77:F88" si="26">D77/B77*100</f>
        <v>46.816835496575187</v>
      </c>
      <c r="G77" s="198"/>
    </row>
    <row r="78" spans="1:7" ht="17.45" customHeight="1">
      <c r="A78" s="150" t="s">
        <v>1</v>
      </c>
      <c r="B78" s="74">
        <f>B77-B79-B80</f>
        <v>440840.19999999937</v>
      </c>
      <c r="C78" s="74">
        <f t="shared" ref="C78:D78" si="27">C77-C79-C80</f>
        <v>281571.7999999997</v>
      </c>
      <c r="D78" s="74">
        <f t="shared" si="27"/>
        <v>225569.89999999962</v>
      </c>
      <c r="E78" s="124">
        <f t="shared" si="25"/>
        <v>80.110969919572867</v>
      </c>
      <c r="F78" s="124">
        <f t="shared" si="26"/>
        <v>51.16817840115305</v>
      </c>
      <c r="G78" s="198"/>
    </row>
    <row r="79" spans="1:7" ht="17.45" customHeight="1">
      <c r="A79" s="150" t="s">
        <v>2</v>
      </c>
      <c r="B79" s="74">
        <v>2265777.1</v>
      </c>
      <c r="C79" s="74">
        <v>1589832.6</v>
      </c>
      <c r="D79" s="74">
        <v>1026490.5</v>
      </c>
      <c r="E79" s="124">
        <f t="shared" si="25"/>
        <v>64.565948641385262</v>
      </c>
      <c r="F79" s="124">
        <f t="shared" si="26"/>
        <v>45.304125458766443</v>
      </c>
      <c r="G79" s="198"/>
    </row>
    <row r="80" spans="1:7" ht="17.45" customHeight="1">
      <c r="A80" s="73" t="s">
        <v>3</v>
      </c>
      <c r="B80" s="199">
        <v>63962.1</v>
      </c>
      <c r="C80" s="199">
        <v>46826.1</v>
      </c>
      <c r="D80" s="199">
        <v>45037.2</v>
      </c>
      <c r="E80" s="124">
        <f t="shared" si="25"/>
        <v>96.179694657466669</v>
      </c>
      <c r="F80" s="124">
        <f t="shared" ref="F80" si="28">D80/B80*100</f>
        <v>70.412322297110322</v>
      </c>
      <c r="G80" s="198"/>
    </row>
    <row r="81" spans="1:10" s="30" customFormat="1">
      <c r="A81" s="12" t="s">
        <v>53</v>
      </c>
      <c r="B81" s="200">
        <v>789056.4</v>
      </c>
      <c r="C81" s="200">
        <v>540079.1</v>
      </c>
      <c r="D81" s="200">
        <v>539759.5</v>
      </c>
      <c r="E81" s="122">
        <f t="shared" si="25"/>
        <v>99.940823483078688</v>
      </c>
      <c r="F81" s="122">
        <f t="shared" si="26"/>
        <v>68.405693179853813</v>
      </c>
      <c r="G81" s="201"/>
    </row>
    <row r="82" spans="1:10" s="31" customFormat="1" ht="152.25" customHeight="1">
      <c r="A82" s="196" t="s">
        <v>0</v>
      </c>
      <c r="B82" s="202">
        <v>850992.1</v>
      </c>
      <c r="C82" s="202">
        <v>645685.80000000005</v>
      </c>
      <c r="D82" s="202">
        <v>42630.7</v>
      </c>
      <c r="E82" s="122">
        <f t="shared" si="25"/>
        <v>6.6023908222853898</v>
      </c>
      <c r="F82" s="122">
        <f t="shared" si="26"/>
        <v>5.0095294656671898</v>
      </c>
      <c r="G82" s="267" t="s">
        <v>191</v>
      </c>
    </row>
    <row r="83" spans="1:10" s="31" customFormat="1" ht="17.25" customHeight="1">
      <c r="A83" s="203" t="s">
        <v>4</v>
      </c>
      <c r="B83" s="200">
        <v>894537.8</v>
      </c>
      <c r="C83" s="200">
        <v>595389.6</v>
      </c>
      <c r="D83" s="200">
        <v>587681.1</v>
      </c>
      <c r="E83" s="122">
        <f t="shared" ref="E83:E88" si="29">D83/C83*100</f>
        <v>98.705301537010399</v>
      </c>
      <c r="F83" s="122">
        <f t="shared" si="26"/>
        <v>65.696620086932029</v>
      </c>
      <c r="G83" s="265"/>
    </row>
    <row r="84" spans="1:10" s="31" customFormat="1" ht="60">
      <c r="A84" s="203" t="s">
        <v>54</v>
      </c>
      <c r="B84" s="200">
        <v>38944.400000000001</v>
      </c>
      <c r="C84" s="200">
        <v>27056.9</v>
      </c>
      <c r="D84" s="200">
        <v>25945.7</v>
      </c>
      <c r="E84" s="122">
        <f t="shared" si="29"/>
        <v>95.893099357280391</v>
      </c>
      <c r="F84" s="122">
        <f t="shared" si="26"/>
        <v>66.622415546265955</v>
      </c>
      <c r="G84" s="154" t="s">
        <v>192</v>
      </c>
    </row>
    <row r="85" spans="1:10" s="32" customFormat="1" ht="90">
      <c r="A85" s="23" t="s">
        <v>57</v>
      </c>
      <c r="B85" s="23" t="s">
        <v>141</v>
      </c>
      <c r="C85" s="23" t="s">
        <v>163</v>
      </c>
      <c r="D85" s="23" t="s">
        <v>164</v>
      </c>
      <c r="E85" s="23" t="s">
        <v>66</v>
      </c>
      <c r="F85" s="23" t="s">
        <v>67</v>
      </c>
      <c r="G85" s="23" t="s">
        <v>117</v>
      </c>
    </row>
    <row r="86" spans="1:10" s="30" customFormat="1" ht="30">
      <c r="A86" s="204" t="s">
        <v>5</v>
      </c>
      <c r="B86" s="200">
        <v>159356.5</v>
      </c>
      <c r="C86" s="200">
        <v>81367.899999999994</v>
      </c>
      <c r="D86" s="200">
        <v>74823.5</v>
      </c>
      <c r="E86" s="122">
        <f t="shared" si="29"/>
        <v>91.957024821827787</v>
      </c>
      <c r="F86" s="122">
        <f t="shared" si="26"/>
        <v>46.953528723334159</v>
      </c>
      <c r="G86" s="268" t="s">
        <v>178</v>
      </c>
      <c r="J86" s="30" t="s">
        <v>79</v>
      </c>
    </row>
    <row r="87" spans="1:10" s="32" customFormat="1">
      <c r="A87" s="205" t="s">
        <v>55</v>
      </c>
      <c r="B87" s="200">
        <v>16496.900000000001</v>
      </c>
      <c r="C87" s="200">
        <v>10007.200000000001</v>
      </c>
      <c r="D87" s="200">
        <v>9777.7000000000007</v>
      </c>
      <c r="E87" s="122">
        <f t="shared" si="29"/>
        <v>97.706651211127991</v>
      </c>
      <c r="F87" s="122">
        <f t="shared" si="26"/>
        <v>59.269923440161485</v>
      </c>
      <c r="G87" s="266"/>
    </row>
    <row r="88" spans="1:10" s="32" customFormat="1" ht="45">
      <c r="A88" s="204" t="s">
        <v>56</v>
      </c>
      <c r="B88" s="200">
        <v>21195.3</v>
      </c>
      <c r="C88" s="200">
        <v>18644</v>
      </c>
      <c r="D88" s="200">
        <v>16479.400000000001</v>
      </c>
      <c r="E88" s="122">
        <f t="shared" si="29"/>
        <v>88.389830508474589</v>
      </c>
      <c r="F88" s="122">
        <f t="shared" si="26"/>
        <v>77.750255952970718</v>
      </c>
      <c r="G88" s="269" t="s">
        <v>202</v>
      </c>
    </row>
    <row r="89" spans="1:10" s="32" customFormat="1" ht="18" customHeight="1">
      <c r="A89" s="2"/>
      <c r="B89" s="33"/>
      <c r="C89" s="33"/>
      <c r="D89" s="33"/>
      <c r="E89" s="34"/>
      <c r="F89" s="34"/>
      <c r="G89" s="35"/>
    </row>
    <row r="90" spans="1:10" s="51" customFormat="1" ht="24.75" customHeight="1">
      <c r="A90" s="288" t="s">
        <v>209</v>
      </c>
      <c r="B90" s="288"/>
      <c r="C90" s="288"/>
      <c r="D90" s="288"/>
      <c r="E90" s="288"/>
      <c r="F90" s="288"/>
      <c r="G90" s="288"/>
    </row>
    <row r="91" spans="1:10" s="125" customFormat="1" ht="15.75" customHeight="1">
      <c r="A91" s="289" t="s">
        <v>13</v>
      </c>
      <c r="B91" s="289"/>
      <c r="C91" s="289"/>
      <c r="D91" s="289"/>
      <c r="E91" s="289"/>
      <c r="F91" s="289"/>
      <c r="G91" s="289"/>
    </row>
    <row r="92" spans="1:10" s="125" customFormat="1" ht="41.25" customHeight="1">
      <c r="A92" s="289" t="s">
        <v>193</v>
      </c>
      <c r="B92" s="289"/>
      <c r="C92" s="289"/>
      <c r="D92" s="289"/>
      <c r="E92" s="289"/>
      <c r="F92" s="289"/>
      <c r="G92" s="289"/>
    </row>
    <row r="93" spans="1:10" s="52" customFormat="1" ht="48" customHeight="1">
      <c r="A93" s="289" t="s">
        <v>18</v>
      </c>
      <c r="B93" s="289"/>
      <c r="C93" s="289"/>
      <c r="D93" s="289"/>
      <c r="E93" s="289"/>
      <c r="F93" s="289"/>
      <c r="G93" s="289"/>
    </row>
    <row r="94" spans="1:10" s="125" customFormat="1" ht="16.899999999999999" customHeight="1">
      <c r="A94" s="126"/>
      <c r="B94" s="126"/>
      <c r="C94" s="126"/>
      <c r="E94" s="194"/>
      <c r="F94" s="195"/>
      <c r="G94" s="67" t="s">
        <v>45</v>
      </c>
    </row>
    <row r="95" spans="1:10" s="22" customFormat="1" ht="91.5" customHeight="1">
      <c r="A95" s="23" t="s">
        <v>57</v>
      </c>
      <c r="B95" s="23" t="s">
        <v>141</v>
      </c>
      <c r="C95" s="23" t="s">
        <v>163</v>
      </c>
      <c r="D95" s="23" t="s">
        <v>164</v>
      </c>
      <c r="E95" s="23" t="s">
        <v>66</v>
      </c>
      <c r="F95" s="23" t="s">
        <v>67</v>
      </c>
      <c r="G95" s="23" t="s">
        <v>117</v>
      </c>
    </row>
    <row r="96" spans="1:10" ht="17.45" customHeight="1">
      <c r="A96" s="68" t="s">
        <v>6</v>
      </c>
      <c r="B96" s="69">
        <f>B99</f>
        <v>192846.6</v>
      </c>
      <c r="C96" s="69">
        <f>C99</f>
        <v>140315.9</v>
      </c>
      <c r="D96" s="69">
        <f>D99</f>
        <v>138032.20000000001</v>
      </c>
      <c r="E96" s="69">
        <f>E99</f>
        <v>98.372458146225782</v>
      </c>
      <c r="F96" s="69">
        <f>F99</f>
        <v>71.576164682187809</v>
      </c>
      <c r="G96" s="72"/>
    </row>
    <row r="97" spans="1:7" ht="17.45" customHeight="1">
      <c r="A97" s="73" t="s">
        <v>1</v>
      </c>
      <c r="B97" s="74">
        <f>B96-B98</f>
        <v>185782.39999999999</v>
      </c>
      <c r="C97" s="74">
        <f t="shared" ref="C97:D97" si="30">C96-C98</f>
        <v>134035.79999999999</v>
      </c>
      <c r="D97" s="74">
        <f t="shared" si="30"/>
        <v>133918.80000000002</v>
      </c>
      <c r="E97" s="75">
        <f t="shared" ref="E97:E99" si="31">D97/C97*100</f>
        <v>99.91270988795533</v>
      </c>
      <c r="F97" s="76">
        <f t="shared" ref="F97:F99" si="32">D97/B97*100</f>
        <v>72.0836849992249</v>
      </c>
      <c r="G97" s="72"/>
    </row>
    <row r="98" spans="1:7" ht="17.45" customHeight="1">
      <c r="A98" s="73" t="s">
        <v>2</v>
      </c>
      <c r="B98" s="74">
        <v>7064.2</v>
      </c>
      <c r="C98" s="74">
        <v>6280.1</v>
      </c>
      <c r="D98" s="74">
        <v>4113.3999999999996</v>
      </c>
      <c r="E98" s="75">
        <f t="shared" si="31"/>
        <v>65.498957022977336</v>
      </c>
      <c r="F98" s="76">
        <f t="shared" si="32"/>
        <v>58.228815718694257</v>
      </c>
      <c r="G98" s="72"/>
    </row>
    <row r="99" spans="1:7" s="39" customFormat="1" ht="30">
      <c r="A99" s="196" t="s">
        <v>9</v>
      </c>
      <c r="B99" s="122">
        <v>192846.6</v>
      </c>
      <c r="C99" s="122">
        <v>140315.9</v>
      </c>
      <c r="D99" s="122">
        <v>138032.20000000001</v>
      </c>
      <c r="E99" s="75">
        <f t="shared" si="31"/>
        <v>98.372458146225782</v>
      </c>
      <c r="F99" s="76">
        <f t="shared" si="32"/>
        <v>71.576164682187809</v>
      </c>
      <c r="G99" s="154"/>
    </row>
    <row r="100" spans="1:7" s="39" customFormat="1" ht="18" customHeight="1">
      <c r="A100" s="36"/>
      <c r="B100" s="33"/>
      <c r="C100" s="33"/>
      <c r="D100" s="33"/>
      <c r="E100" s="37"/>
      <c r="F100" s="38"/>
      <c r="G100" s="38"/>
    </row>
    <row r="101" spans="1:7" s="28" customFormat="1" ht="18.600000000000001" customHeight="1">
      <c r="A101" s="288" t="s">
        <v>118</v>
      </c>
      <c r="B101" s="288"/>
      <c r="C101" s="288"/>
      <c r="D101" s="288"/>
      <c r="E101" s="288"/>
      <c r="F101" s="288"/>
      <c r="G101" s="288"/>
    </row>
    <row r="102" spans="1:7" s="28" customFormat="1" ht="15.75">
      <c r="A102" s="289" t="s">
        <v>119</v>
      </c>
      <c r="B102" s="289"/>
      <c r="C102" s="289"/>
      <c r="D102" s="289"/>
      <c r="E102" s="289"/>
      <c r="F102" s="289"/>
      <c r="G102" s="289"/>
    </row>
    <row r="103" spans="1:7" s="28" customFormat="1" ht="20.25" customHeight="1">
      <c r="A103" s="289" t="s">
        <v>12</v>
      </c>
      <c r="B103" s="289"/>
      <c r="C103" s="289"/>
      <c r="D103" s="289"/>
      <c r="E103" s="289"/>
      <c r="F103" s="289"/>
      <c r="G103" s="289"/>
    </row>
    <row r="104" spans="1:7" s="29" customFormat="1" ht="31.5" customHeight="1">
      <c r="A104" s="289" t="s">
        <v>8</v>
      </c>
      <c r="B104" s="289"/>
      <c r="C104" s="289"/>
      <c r="D104" s="289"/>
      <c r="E104" s="289"/>
      <c r="F104" s="289"/>
      <c r="G104" s="289"/>
    </row>
    <row r="105" spans="1:7" s="28" customFormat="1" ht="23.25" customHeight="1">
      <c r="A105" s="184"/>
      <c r="B105" s="185"/>
      <c r="C105" s="185"/>
      <c r="D105" s="125"/>
      <c r="E105" s="186"/>
      <c r="F105" s="187"/>
      <c r="G105" s="67" t="s">
        <v>45</v>
      </c>
    </row>
    <row r="106" spans="1:7" s="21" customFormat="1" ht="90">
      <c r="A106" s="23" t="s">
        <v>57</v>
      </c>
      <c r="B106" s="23" t="s">
        <v>141</v>
      </c>
      <c r="C106" s="23" t="s">
        <v>163</v>
      </c>
      <c r="D106" s="23" t="s">
        <v>164</v>
      </c>
      <c r="E106" s="23" t="s">
        <v>66</v>
      </c>
      <c r="F106" s="23" t="s">
        <v>67</v>
      </c>
      <c r="G106" s="23" t="s">
        <v>117</v>
      </c>
    </row>
    <row r="107" spans="1:7" ht="17.45" customHeight="1">
      <c r="A107" s="68" t="s">
        <v>6</v>
      </c>
      <c r="B107" s="69">
        <f>B111+B112</f>
        <v>280301.40000000002</v>
      </c>
      <c r="C107" s="69">
        <f t="shared" ref="C107:D107" si="33">C111+C112</f>
        <v>184294.6</v>
      </c>
      <c r="D107" s="69">
        <f t="shared" si="33"/>
        <v>180516.6</v>
      </c>
      <c r="E107" s="71">
        <f t="shared" ref="E107:E111" si="34">D107/C107*100</f>
        <v>97.950021324553191</v>
      </c>
      <c r="F107" s="71">
        <f t="shared" ref="F107:F111" si="35">D107/B107*100</f>
        <v>64.400891326265224</v>
      </c>
      <c r="G107" s="72"/>
    </row>
    <row r="108" spans="1:7" ht="17.45" customHeight="1">
      <c r="A108" s="73" t="s">
        <v>1</v>
      </c>
      <c r="B108" s="74">
        <f>B107-B109-B110</f>
        <v>277838.5</v>
      </c>
      <c r="C108" s="74">
        <f>C107-C109-C110</f>
        <v>182243.6</v>
      </c>
      <c r="D108" s="74">
        <f>D107-D109-D110</f>
        <v>178585.8</v>
      </c>
      <c r="E108" s="76">
        <f t="shared" si="34"/>
        <v>97.992906198077719</v>
      </c>
      <c r="F108" s="76">
        <f t="shared" si="35"/>
        <v>64.276837083413568</v>
      </c>
      <c r="G108" s="72"/>
    </row>
    <row r="109" spans="1:7" ht="17.45" customHeight="1">
      <c r="A109" s="73" t="s">
        <v>2</v>
      </c>
      <c r="B109" s="74">
        <v>2395.6999999999998</v>
      </c>
      <c r="C109" s="74">
        <v>1983.8</v>
      </c>
      <c r="D109" s="188">
        <v>1863.6</v>
      </c>
      <c r="E109" s="77">
        <v>17.3</v>
      </c>
      <c r="F109" s="189">
        <f t="shared" si="35"/>
        <v>77.78937262595484</v>
      </c>
      <c r="G109" s="72"/>
    </row>
    <row r="110" spans="1:7" ht="17.45" customHeight="1">
      <c r="A110" s="73" t="s">
        <v>3</v>
      </c>
      <c r="B110" s="74">
        <v>67.2</v>
      </c>
      <c r="C110" s="74">
        <v>67.2</v>
      </c>
      <c r="D110" s="74">
        <v>67.2</v>
      </c>
      <c r="E110" s="77">
        <v>18.3</v>
      </c>
      <c r="F110" s="189">
        <f t="shared" ref="F110" si="36">D110/B110*100</f>
        <v>100</v>
      </c>
      <c r="G110" s="72"/>
    </row>
    <row r="111" spans="1:7" s="39" customFormat="1" ht="60">
      <c r="A111" s="10" t="s">
        <v>120</v>
      </c>
      <c r="B111" s="131">
        <v>275034.40000000002</v>
      </c>
      <c r="C111" s="131">
        <v>180108.6</v>
      </c>
      <c r="D111" s="190">
        <v>177020.4</v>
      </c>
      <c r="E111" s="77">
        <f t="shared" si="34"/>
        <v>98.285367828077057</v>
      </c>
      <c r="F111" s="189">
        <f t="shared" si="35"/>
        <v>64.363003318857565</v>
      </c>
      <c r="G111" s="191"/>
    </row>
    <row r="112" spans="1:7" ht="75">
      <c r="A112" s="136" t="s">
        <v>81</v>
      </c>
      <c r="B112" s="192">
        <v>5267</v>
      </c>
      <c r="C112" s="192">
        <v>4186</v>
      </c>
      <c r="D112" s="192">
        <v>3496.2</v>
      </c>
      <c r="E112" s="77">
        <f t="shared" ref="E112:E113" si="37">D112/C112*100</f>
        <v>83.5212613473483</v>
      </c>
      <c r="F112" s="77">
        <f t="shared" ref="F112" si="38">D112/B112*100</f>
        <v>66.379343079551916</v>
      </c>
      <c r="G112" s="78" t="s">
        <v>180</v>
      </c>
    </row>
    <row r="113" spans="1:7" s="20" customFormat="1" ht="15" customHeight="1">
      <c r="A113" s="138" t="s">
        <v>159</v>
      </c>
      <c r="B113" s="193">
        <f>50+486.5+208.5</f>
        <v>745</v>
      </c>
      <c r="C113" s="193">
        <f>50+486.5+208.5</f>
        <v>745</v>
      </c>
      <c r="D113" s="193">
        <f>50+486.5+208.5</f>
        <v>745</v>
      </c>
      <c r="E113" s="77">
        <f t="shared" si="37"/>
        <v>100</v>
      </c>
      <c r="F113" s="77">
        <f t="shared" ref="F113" si="39">D113/B113*100</f>
        <v>100</v>
      </c>
      <c r="G113" s="124"/>
    </row>
    <row r="114" spans="1:7" s="43" customFormat="1" ht="12.75" customHeight="1">
      <c r="A114" s="15"/>
      <c r="B114" s="15"/>
      <c r="C114" s="15"/>
      <c r="D114" s="15"/>
      <c r="E114" s="40"/>
      <c r="F114" s="41"/>
      <c r="G114" s="42"/>
    </row>
    <row r="115" spans="1:7" s="51" customFormat="1" ht="33.6" customHeight="1">
      <c r="A115" s="288" t="s">
        <v>123</v>
      </c>
      <c r="B115" s="288"/>
      <c r="C115" s="288"/>
      <c r="D115" s="288"/>
      <c r="E115" s="288"/>
      <c r="F115" s="288"/>
      <c r="G115" s="288"/>
    </row>
    <row r="116" spans="1:7" s="125" customFormat="1" ht="15.75">
      <c r="A116" s="289" t="s">
        <v>124</v>
      </c>
      <c r="B116" s="289"/>
      <c r="C116" s="289"/>
      <c r="D116" s="289"/>
      <c r="E116" s="289"/>
      <c r="F116" s="289"/>
      <c r="G116" s="289"/>
    </row>
    <row r="117" spans="1:7" s="125" customFormat="1" ht="15.75">
      <c r="A117" s="289" t="s">
        <v>128</v>
      </c>
      <c r="B117" s="289"/>
      <c r="C117" s="289"/>
      <c r="D117" s="289"/>
      <c r="E117" s="289"/>
      <c r="F117" s="289"/>
      <c r="G117" s="289"/>
    </row>
    <row r="118" spans="1:7" s="52" customFormat="1" ht="15.75">
      <c r="A118" s="289" t="s">
        <v>129</v>
      </c>
      <c r="B118" s="289"/>
      <c r="C118" s="289"/>
      <c r="D118" s="289"/>
      <c r="E118" s="289"/>
      <c r="F118" s="289"/>
      <c r="G118" s="289"/>
    </row>
    <row r="119" spans="1:7" s="51" customFormat="1" ht="15" customHeight="1">
      <c r="A119" s="101"/>
      <c r="B119" s="101"/>
      <c r="C119" s="101"/>
      <c r="E119" s="65"/>
      <c r="F119" s="66"/>
      <c r="G119" s="67" t="s">
        <v>45</v>
      </c>
    </row>
    <row r="120" spans="1:7" s="22" customFormat="1" ht="90">
      <c r="A120" s="23" t="s">
        <v>57</v>
      </c>
      <c r="B120" s="23" t="s">
        <v>141</v>
      </c>
      <c r="C120" s="23" t="s">
        <v>163</v>
      </c>
      <c r="D120" s="23" t="s">
        <v>164</v>
      </c>
      <c r="E120" s="23" t="s">
        <v>66</v>
      </c>
      <c r="F120" s="23" t="s">
        <v>67</v>
      </c>
      <c r="G120" s="23" t="s">
        <v>117</v>
      </c>
    </row>
    <row r="121" spans="1:7" ht="17.25" customHeight="1">
      <c r="A121" s="68" t="s">
        <v>6</v>
      </c>
      <c r="B121" s="69">
        <f>B122</f>
        <v>17256.8</v>
      </c>
      <c r="C121" s="69">
        <f t="shared" ref="C121:D121" si="40">C122</f>
        <v>16846.800000000003</v>
      </c>
      <c r="D121" s="69">
        <f t="shared" si="40"/>
        <v>16832.400000000001</v>
      </c>
      <c r="E121" s="182">
        <f>D121/C121*100</f>
        <v>99.914523826483361</v>
      </c>
      <c r="F121" s="182">
        <f>D121/B121*100</f>
        <v>97.540679616151323</v>
      </c>
      <c r="G121" s="72"/>
    </row>
    <row r="122" spans="1:7" s="21" customFormat="1">
      <c r="A122" s="73" t="s">
        <v>1</v>
      </c>
      <c r="B122" s="74">
        <f>B123+B124+B126</f>
        <v>17256.8</v>
      </c>
      <c r="C122" s="74">
        <f>C123+C124+C126</f>
        <v>16846.800000000003</v>
      </c>
      <c r="D122" s="74">
        <f>D123+D124+D126</f>
        <v>16832.400000000001</v>
      </c>
      <c r="E122" s="77">
        <f>D122/C122*100</f>
        <v>99.914523826483361</v>
      </c>
      <c r="F122" s="77">
        <f>D122/B122*100</f>
        <v>97.540679616151323</v>
      </c>
      <c r="G122" s="165"/>
    </row>
    <row r="123" spans="1:7" s="21" customFormat="1" ht="75">
      <c r="A123" s="10" t="s">
        <v>125</v>
      </c>
      <c r="B123" s="129">
        <v>13256.8</v>
      </c>
      <c r="C123" s="129">
        <v>13046.7</v>
      </c>
      <c r="D123" s="129">
        <v>13046.7</v>
      </c>
      <c r="E123" s="77">
        <f t="shared" ref="E123:E126" si="41">D123/C123*100</f>
        <v>100</v>
      </c>
      <c r="F123" s="77">
        <f t="shared" ref="F123:F124" si="42">D123/B123*100</f>
        <v>98.41515297809427</v>
      </c>
      <c r="G123" s="165"/>
    </row>
    <row r="124" spans="1:7" s="21" customFormat="1" ht="67.5" customHeight="1">
      <c r="A124" s="10" t="s">
        <v>126</v>
      </c>
      <c r="B124" s="129">
        <v>500</v>
      </c>
      <c r="C124" s="129">
        <v>300.10000000000002</v>
      </c>
      <c r="D124" s="129">
        <v>300.10000000000002</v>
      </c>
      <c r="E124" s="77">
        <f t="shared" si="41"/>
        <v>100</v>
      </c>
      <c r="F124" s="77">
        <f t="shared" si="42"/>
        <v>60.02000000000001</v>
      </c>
      <c r="G124" s="183"/>
    </row>
    <row r="125" spans="1:7" s="22" customFormat="1" ht="90">
      <c r="A125" s="23" t="s">
        <v>57</v>
      </c>
      <c r="B125" s="23" t="s">
        <v>141</v>
      </c>
      <c r="C125" s="23" t="s">
        <v>163</v>
      </c>
      <c r="D125" s="23" t="s">
        <v>164</v>
      </c>
      <c r="E125" s="23" t="s">
        <v>66</v>
      </c>
      <c r="F125" s="23" t="s">
        <v>67</v>
      </c>
      <c r="G125" s="23" t="s">
        <v>117</v>
      </c>
    </row>
    <row r="126" spans="1:7" s="21" customFormat="1" ht="61.5" customHeight="1">
      <c r="A126" s="10" t="s">
        <v>127</v>
      </c>
      <c r="B126" s="129">
        <v>3500</v>
      </c>
      <c r="C126" s="129">
        <v>3500</v>
      </c>
      <c r="D126" s="129">
        <v>3485.6</v>
      </c>
      <c r="E126" s="77">
        <f t="shared" si="41"/>
        <v>99.588571428571427</v>
      </c>
      <c r="F126" s="77">
        <f>D126/B126*100</f>
        <v>99.588571428571427</v>
      </c>
      <c r="G126" s="183"/>
    </row>
    <row r="127" spans="1:7" s="43" customFormat="1" ht="18" customHeight="1">
      <c r="A127" s="45"/>
      <c r="B127" s="46"/>
      <c r="C127" s="46"/>
      <c r="D127" s="46"/>
      <c r="E127" s="40"/>
      <c r="F127" s="41"/>
      <c r="G127" s="42"/>
    </row>
    <row r="128" spans="1:7" s="51" customFormat="1" ht="25.5" customHeight="1">
      <c r="A128" s="288" t="s">
        <v>99</v>
      </c>
      <c r="B128" s="288"/>
      <c r="C128" s="288"/>
      <c r="D128" s="288"/>
      <c r="E128" s="288"/>
      <c r="F128" s="288"/>
      <c r="G128" s="288"/>
    </row>
    <row r="129" spans="1:7" s="125" customFormat="1" ht="15.75">
      <c r="A129" s="289" t="s">
        <v>10</v>
      </c>
      <c r="B129" s="289"/>
      <c r="C129" s="289"/>
      <c r="D129" s="289"/>
      <c r="E129" s="289"/>
      <c r="F129" s="289"/>
      <c r="G129" s="289"/>
    </row>
    <row r="130" spans="1:7" s="125" customFormat="1" ht="15.75">
      <c r="A130" s="289" t="s">
        <v>182</v>
      </c>
      <c r="B130" s="289"/>
      <c r="C130" s="289"/>
      <c r="D130" s="289"/>
      <c r="E130" s="289"/>
      <c r="F130" s="289"/>
      <c r="G130" s="289"/>
    </row>
    <row r="131" spans="1:7" s="52" customFormat="1" ht="35.25" customHeight="1">
      <c r="A131" s="289" t="s">
        <v>11</v>
      </c>
      <c r="B131" s="289"/>
      <c r="C131" s="289"/>
      <c r="D131" s="289"/>
      <c r="E131" s="289"/>
      <c r="F131" s="289"/>
      <c r="G131" s="289"/>
    </row>
    <row r="132" spans="1:7" s="51" customFormat="1" ht="15" customHeight="1">
      <c r="A132" s="121"/>
      <c r="B132" s="121"/>
      <c r="C132" s="121"/>
      <c r="E132" s="65"/>
      <c r="F132" s="66"/>
      <c r="G132" s="67" t="s">
        <v>45</v>
      </c>
    </row>
    <row r="133" spans="1:7" s="22" customFormat="1" ht="93" customHeight="1">
      <c r="A133" s="23" t="s">
        <v>57</v>
      </c>
      <c r="B133" s="23" t="s">
        <v>141</v>
      </c>
      <c r="C133" s="23" t="s">
        <v>163</v>
      </c>
      <c r="D133" s="23" t="s">
        <v>164</v>
      </c>
      <c r="E133" s="23" t="s">
        <v>66</v>
      </c>
      <c r="F133" s="23" t="s">
        <v>67</v>
      </c>
      <c r="G133" s="23" t="s">
        <v>117</v>
      </c>
    </row>
    <row r="134" spans="1:7" ht="16.149999999999999" customHeight="1">
      <c r="A134" s="68" t="s">
        <v>6</v>
      </c>
      <c r="B134" s="69">
        <f>B138+B139+B140+B141</f>
        <v>611545.29999999993</v>
      </c>
      <c r="C134" s="69">
        <f>C138+C139+C140+C141</f>
        <v>241894.8</v>
      </c>
      <c r="D134" s="69">
        <f>D138+D139+D140+D141</f>
        <v>239991.3</v>
      </c>
      <c r="E134" s="70">
        <f t="shared" ref="E134:E140" si="43">D134/C134*100</f>
        <v>99.213087672823065</v>
      </c>
      <c r="F134" s="71">
        <f t="shared" ref="F134:F139" si="44">D134/B134*100</f>
        <v>39.243421542116344</v>
      </c>
      <c r="G134" s="72"/>
    </row>
    <row r="135" spans="1:7" ht="17.25" customHeight="1">
      <c r="A135" s="73" t="s">
        <v>1</v>
      </c>
      <c r="B135" s="74">
        <f>B134-B136-B137</f>
        <v>41781.699999999881</v>
      </c>
      <c r="C135" s="74">
        <f t="shared" ref="C135:D135" si="45">C134-C136-C137</f>
        <v>12588.499999999989</v>
      </c>
      <c r="D135" s="74">
        <f t="shared" si="45"/>
        <v>12005.799999999983</v>
      </c>
      <c r="E135" s="75">
        <f t="shared" si="43"/>
        <v>95.371172101521168</v>
      </c>
      <c r="F135" s="76">
        <f t="shared" si="44"/>
        <v>28.734589545183699</v>
      </c>
      <c r="G135" s="72"/>
    </row>
    <row r="136" spans="1:7" ht="17.25" customHeight="1">
      <c r="A136" s="73" t="s">
        <v>2</v>
      </c>
      <c r="B136" s="74">
        <v>564323.80000000005</v>
      </c>
      <c r="C136" s="74">
        <v>227866.5</v>
      </c>
      <c r="D136" s="74">
        <v>226549.1</v>
      </c>
      <c r="E136" s="75">
        <f t="shared" si="43"/>
        <v>99.421854463029888</v>
      </c>
      <c r="F136" s="76">
        <f t="shared" si="44"/>
        <v>40.145232223060589</v>
      </c>
      <c r="G136" s="72"/>
    </row>
    <row r="137" spans="1:7" ht="17.25" customHeight="1">
      <c r="A137" s="73" t="s">
        <v>3</v>
      </c>
      <c r="B137" s="74">
        <v>5439.8</v>
      </c>
      <c r="C137" s="74">
        <v>1439.8</v>
      </c>
      <c r="D137" s="74">
        <v>1436.4</v>
      </c>
      <c r="E137" s="75">
        <f t="shared" si="43"/>
        <v>99.763856091123785</v>
      </c>
      <c r="F137" s="76">
        <f t="shared" si="44"/>
        <v>26.405382550829078</v>
      </c>
      <c r="G137" s="72"/>
    </row>
    <row r="138" spans="1:7" ht="135">
      <c r="A138" s="10" t="s">
        <v>100</v>
      </c>
      <c r="B138" s="129">
        <v>522537.5</v>
      </c>
      <c r="C138" s="129">
        <v>200160.3</v>
      </c>
      <c r="D138" s="129">
        <v>200160.3</v>
      </c>
      <c r="E138" s="75">
        <f t="shared" si="43"/>
        <v>100</v>
      </c>
      <c r="F138" s="76">
        <f t="shared" si="44"/>
        <v>38.305442193144032</v>
      </c>
      <c r="G138" s="122"/>
    </row>
    <row r="139" spans="1:7" ht="45.75" customHeight="1">
      <c r="A139" s="10" t="s">
        <v>68</v>
      </c>
      <c r="B139" s="129">
        <v>60300.1</v>
      </c>
      <c r="C139" s="129">
        <v>17026.8</v>
      </c>
      <c r="D139" s="129">
        <v>15208.1</v>
      </c>
      <c r="E139" s="75">
        <f t="shared" si="43"/>
        <v>89.31860361312755</v>
      </c>
      <c r="F139" s="76">
        <f t="shared" si="44"/>
        <v>25.220687859555792</v>
      </c>
      <c r="G139" s="122" t="s">
        <v>165</v>
      </c>
    </row>
    <row r="140" spans="1:7" ht="30">
      <c r="A140" s="136" t="s">
        <v>69</v>
      </c>
      <c r="B140" s="129">
        <v>24707.7</v>
      </c>
      <c r="C140" s="129">
        <v>24707.7</v>
      </c>
      <c r="D140" s="129">
        <v>24622.9</v>
      </c>
      <c r="E140" s="75">
        <f t="shared" si="43"/>
        <v>99.656787155421185</v>
      </c>
      <c r="F140" s="76">
        <f t="shared" ref="F140:F141" si="46">D140/B140*100</f>
        <v>99.656787155421185</v>
      </c>
      <c r="G140" s="72"/>
    </row>
    <row r="141" spans="1:7" s="43" customFormat="1" ht="75">
      <c r="A141" s="10" t="s">
        <v>101</v>
      </c>
      <c r="B141" s="180">
        <v>4000</v>
      </c>
      <c r="C141" s="180">
        <v>0</v>
      </c>
      <c r="D141" s="180">
        <v>0</v>
      </c>
      <c r="E141" s="75">
        <v>0</v>
      </c>
      <c r="F141" s="76">
        <f t="shared" si="46"/>
        <v>0</v>
      </c>
      <c r="G141" s="181" t="s">
        <v>158</v>
      </c>
    </row>
    <row r="142" spans="1:7" s="43" customFormat="1" ht="6" customHeight="1">
      <c r="A142" s="17"/>
      <c r="B142" s="47"/>
      <c r="C142" s="47"/>
      <c r="D142" s="47"/>
      <c r="E142" s="48"/>
      <c r="F142" s="49"/>
      <c r="G142" s="50"/>
    </row>
    <row r="143" spans="1:7" s="43" customFormat="1" ht="40.9" customHeight="1">
      <c r="A143" s="288" t="s">
        <v>20</v>
      </c>
      <c r="B143" s="288"/>
      <c r="C143" s="288"/>
      <c r="D143" s="288"/>
      <c r="E143" s="288"/>
      <c r="F143" s="288"/>
      <c r="G143" s="288"/>
    </row>
    <row r="144" spans="1:7" s="43" customFormat="1" ht="18.600000000000001" customHeight="1">
      <c r="A144" s="289" t="s">
        <v>21</v>
      </c>
      <c r="B144" s="289"/>
      <c r="C144" s="289"/>
      <c r="D144" s="289"/>
      <c r="E144" s="289"/>
      <c r="F144" s="289"/>
      <c r="G144" s="289"/>
    </row>
    <row r="145" spans="1:8" s="28" customFormat="1" ht="14.45" customHeight="1">
      <c r="A145" s="289" t="s">
        <v>194</v>
      </c>
      <c r="B145" s="289"/>
      <c r="C145" s="289"/>
      <c r="D145" s="289"/>
      <c r="E145" s="289"/>
      <c r="F145" s="289"/>
      <c r="G145" s="289"/>
    </row>
    <row r="146" spans="1:8" s="29" customFormat="1" ht="15.6" customHeight="1">
      <c r="A146" s="126"/>
      <c r="B146" s="126"/>
      <c r="C146" s="126"/>
      <c r="D146" s="52"/>
      <c r="E146" s="127"/>
      <c r="F146" s="128"/>
      <c r="G146" s="67" t="s">
        <v>45</v>
      </c>
    </row>
    <row r="147" spans="1:8" s="21" customFormat="1" ht="94.5" customHeight="1">
      <c r="A147" s="23" t="s">
        <v>57</v>
      </c>
      <c r="B147" s="23" t="s">
        <v>141</v>
      </c>
      <c r="C147" s="23" t="s">
        <v>163</v>
      </c>
      <c r="D147" s="23" t="s">
        <v>164</v>
      </c>
      <c r="E147" s="23" t="s">
        <v>66</v>
      </c>
      <c r="F147" s="23" t="s">
        <v>67</v>
      </c>
      <c r="G147" s="23" t="s">
        <v>117</v>
      </c>
    </row>
    <row r="148" spans="1:8" ht="17.45" customHeight="1">
      <c r="A148" s="68" t="s">
        <v>6</v>
      </c>
      <c r="B148" s="69">
        <f>B151+B152</f>
        <v>29485.699999999997</v>
      </c>
      <c r="C148" s="69">
        <f>C151+C152</f>
        <v>21868.7</v>
      </c>
      <c r="D148" s="69">
        <f>D151+D152</f>
        <v>20971</v>
      </c>
      <c r="E148" s="178">
        <f>D148/C148*100</f>
        <v>95.895046344775864</v>
      </c>
      <c r="F148" s="178">
        <f>D148/B148*100</f>
        <v>71.122611978009687</v>
      </c>
      <c r="G148" s="72"/>
    </row>
    <row r="149" spans="1:8" ht="17.45" customHeight="1">
      <c r="A149" s="73" t="s">
        <v>1</v>
      </c>
      <c r="B149" s="74">
        <f>B148-B150</f>
        <v>28657.199999999997</v>
      </c>
      <c r="C149" s="74">
        <f t="shared" ref="C149:D149" si="47">C148-C150</f>
        <v>21868.7</v>
      </c>
      <c r="D149" s="74">
        <f t="shared" si="47"/>
        <v>20971</v>
      </c>
      <c r="E149" s="164">
        <f>D149/C149*100</f>
        <v>95.895046344775864</v>
      </c>
      <c r="F149" s="164">
        <f>D149/B149*100</f>
        <v>73.178817190793239</v>
      </c>
      <c r="G149" s="72"/>
    </row>
    <row r="150" spans="1:8" ht="17.45" customHeight="1">
      <c r="A150" s="73" t="s">
        <v>2</v>
      </c>
      <c r="B150" s="74">
        <v>828.5</v>
      </c>
      <c r="C150" s="74">
        <v>0</v>
      </c>
      <c r="D150" s="74">
        <v>0</v>
      </c>
      <c r="E150" s="164">
        <v>0</v>
      </c>
      <c r="F150" s="164">
        <f>D150/B150*100</f>
        <v>0</v>
      </c>
      <c r="G150" s="72"/>
    </row>
    <row r="151" spans="1:8" s="53" customFormat="1" ht="45">
      <c r="A151" s="11" t="s">
        <v>22</v>
      </c>
      <c r="B151" s="131">
        <v>27920.1</v>
      </c>
      <c r="C151" s="131">
        <v>20387.900000000001</v>
      </c>
      <c r="D151" s="131">
        <v>19828.5</v>
      </c>
      <c r="E151" s="164">
        <f>D151/C151*100</f>
        <v>97.256215696565121</v>
      </c>
      <c r="F151" s="164">
        <f>D151/B151*100</f>
        <v>71.018728442949708</v>
      </c>
      <c r="G151" s="168"/>
    </row>
    <row r="152" spans="1:8" s="53" customFormat="1" ht="105">
      <c r="A152" s="11" t="s">
        <v>23</v>
      </c>
      <c r="B152" s="131">
        <v>1565.6</v>
      </c>
      <c r="C152" s="179">
        <v>1480.8</v>
      </c>
      <c r="D152" s="179">
        <v>1142.5</v>
      </c>
      <c r="E152" s="164">
        <f>D152/C152*100</f>
        <v>77.154240950837377</v>
      </c>
      <c r="F152" s="164">
        <f>D152/B152*100</f>
        <v>72.975217169136442</v>
      </c>
      <c r="G152" s="270" t="s">
        <v>181</v>
      </c>
      <c r="H152" s="281"/>
    </row>
    <row r="153" spans="1:8" s="53" customFormat="1" ht="11.25" customHeight="1">
      <c r="A153" s="16"/>
      <c r="B153" s="54"/>
      <c r="C153" s="54"/>
      <c r="D153" s="54"/>
      <c r="E153" s="55"/>
      <c r="F153" s="55"/>
      <c r="G153" s="55"/>
    </row>
    <row r="154" spans="1:8" s="43" customFormat="1" ht="24" customHeight="1">
      <c r="A154" s="288" t="s">
        <v>102</v>
      </c>
      <c r="B154" s="288"/>
      <c r="C154" s="288"/>
      <c r="D154" s="288"/>
      <c r="E154" s="288"/>
      <c r="F154" s="288"/>
      <c r="G154" s="288"/>
    </row>
    <row r="155" spans="1:8" s="28" customFormat="1" ht="19.149999999999999" customHeight="1">
      <c r="A155" s="289" t="s">
        <v>111</v>
      </c>
      <c r="B155" s="289"/>
      <c r="C155" s="289"/>
      <c r="D155" s="289"/>
      <c r="E155" s="289"/>
      <c r="F155" s="289"/>
      <c r="G155" s="289"/>
    </row>
    <row r="156" spans="1:8" s="28" customFormat="1" ht="29.25" customHeight="1">
      <c r="A156" s="289" t="s">
        <v>24</v>
      </c>
      <c r="B156" s="289"/>
      <c r="C156" s="289"/>
      <c r="D156" s="289"/>
      <c r="E156" s="289"/>
      <c r="F156" s="289"/>
      <c r="G156" s="289"/>
    </row>
    <row r="157" spans="1:8" s="29" customFormat="1" ht="33.75" customHeight="1">
      <c r="A157" s="289" t="s">
        <v>25</v>
      </c>
      <c r="B157" s="289"/>
      <c r="C157" s="289"/>
      <c r="D157" s="289"/>
      <c r="E157" s="289"/>
      <c r="F157" s="289"/>
      <c r="G157" s="289"/>
    </row>
    <row r="158" spans="1:8" s="29" customFormat="1" ht="16.5" customHeight="1">
      <c r="A158" s="126"/>
      <c r="B158" s="126"/>
      <c r="C158" s="126"/>
      <c r="D158" s="52"/>
      <c r="E158" s="127"/>
      <c r="F158" s="128"/>
      <c r="G158" s="67" t="s">
        <v>45</v>
      </c>
    </row>
    <row r="159" spans="1:8" s="21" customFormat="1" ht="96.75" customHeight="1">
      <c r="A159" s="23" t="s">
        <v>57</v>
      </c>
      <c r="B159" s="23" t="s">
        <v>141</v>
      </c>
      <c r="C159" s="23" t="s">
        <v>163</v>
      </c>
      <c r="D159" s="23" t="s">
        <v>164</v>
      </c>
      <c r="E159" s="23" t="s">
        <v>66</v>
      </c>
      <c r="F159" s="23" t="s">
        <v>67</v>
      </c>
      <c r="G159" s="23" t="s">
        <v>117</v>
      </c>
    </row>
    <row r="160" spans="1:8" ht="17.45" customHeight="1">
      <c r="A160" s="68" t="s">
        <v>6</v>
      </c>
      <c r="B160" s="69">
        <f>B162</f>
        <v>6292</v>
      </c>
      <c r="C160" s="69">
        <f t="shared" ref="C160:D160" si="48">C162</f>
        <v>2810</v>
      </c>
      <c r="D160" s="69">
        <f t="shared" si="48"/>
        <v>2548.9</v>
      </c>
      <c r="E160" s="70">
        <f t="shared" ref="E160:E161" si="49">D160/C160*100</f>
        <v>90.708185053380788</v>
      </c>
      <c r="F160" s="71">
        <f>D160/B160*100</f>
        <v>40.510171646535284</v>
      </c>
      <c r="G160" s="72"/>
    </row>
    <row r="161" spans="1:8" ht="24" customHeight="1">
      <c r="A161" s="73" t="s">
        <v>1</v>
      </c>
      <c r="B161" s="74">
        <f>B162</f>
        <v>6292</v>
      </c>
      <c r="C161" s="74">
        <f t="shared" ref="C161:D161" si="50">C162</f>
        <v>2810</v>
      </c>
      <c r="D161" s="74">
        <f t="shared" si="50"/>
        <v>2548.9</v>
      </c>
      <c r="E161" s="123">
        <f t="shared" si="49"/>
        <v>90.708185053380788</v>
      </c>
      <c r="F161" s="76">
        <f>D161/B161*100</f>
        <v>40.510171646535284</v>
      </c>
      <c r="G161" s="72"/>
    </row>
    <row r="162" spans="1:8" ht="60">
      <c r="A162" s="177" t="s">
        <v>26</v>
      </c>
      <c r="B162" s="74">
        <v>6292</v>
      </c>
      <c r="C162" s="74">
        <v>2810</v>
      </c>
      <c r="D162" s="74">
        <v>2548.9</v>
      </c>
      <c r="E162" s="123">
        <f>D162/C162*100</f>
        <v>90.708185053380788</v>
      </c>
      <c r="F162" s="124">
        <f>D162/B162*100</f>
        <v>40.510171646535284</v>
      </c>
      <c r="G162" s="176" t="s">
        <v>183</v>
      </c>
    </row>
    <row r="163" spans="1:8" s="43" customFormat="1" ht="7.5" customHeight="1">
      <c r="A163" s="45"/>
      <c r="B163" s="46"/>
      <c r="C163" s="46"/>
      <c r="D163" s="46"/>
      <c r="E163" s="40"/>
      <c r="F163" s="41"/>
      <c r="G163" s="42"/>
    </row>
    <row r="164" spans="1:8" s="51" customFormat="1" ht="22.5" customHeight="1">
      <c r="A164" s="288" t="s">
        <v>103</v>
      </c>
      <c r="B164" s="288"/>
      <c r="C164" s="288"/>
      <c r="D164" s="288"/>
      <c r="E164" s="288"/>
      <c r="F164" s="288"/>
      <c r="G164" s="288"/>
    </row>
    <row r="165" spans="1:8" s="125" customFormat="1" ht="15.75">
      <c r="A165" s="289" t="s">
        <v>160</v>
      </c>
      <c r="B165" s="289"/>
      <c r="C165" s="289"/>
      <c r="D165" s="289"/>
      <c r="E165" s="289"/>
      <c r="F165" s="289"/>
      <c r="G165" s="289"/>
    </row>
    <row r="166" spans="1:8" s="125" customFormat="1" ht="19.5" customHeight="1">
      <c r="A166" s="289" t="s">
        <v>32</v>
      </c>
      <c r="B166" s="289"/>
      <c r="C166" s="289"/>
      <c r="D166" s="289"/>
      <c r="E166" s="289"/>
      <c r="F166" s="289"/>
      <c r="G166" s="289"/>
    </row>
    <row r="167" spans="1:8" s="52" customFormat="1" ht="46.5" customHeight="1">
      <c r="A167" s="289" t="s">
        <v>33</v>
      </c>
      <c r="B167" s="289"/>
      <c r="C167" s="289"/>
      <c r="D167" s="289"/>
      <c r="E167" s="289"/>
      <c r="F167" s="289"/>
      <c r="G167" s="289"/>
    </row>
    <row r="168" spans="1:8" s="52" customFormat="1" ht="15" customHeight="1">
      <c r="A168" s="126"/>
      <c r="B168" s="126"/>
      <c r="C168" s="126"/>
      <c r="E168" s="127"/>
      <c r="F168" s="128"/>
      <c r="G168" s="67" t="s">
        <v>45</v>
      </c>
    </row>
    <row r="169" spans="1:8" s="21" customFormat="1" ht="96.75" customHeight="1">
      <c r="A169" s="23" t="s">
        <v>57</v>
      </c>
      <c r="B169" s="23" t="s">
        <v>141</v>
      </c>
      <c r="C169" s="23" t="s">
        <v>163</v>
      </c>
      <c r="D169" s="23" t="s">
        <v>164</v>
      </c>
      <c r="E169" s="23" t="s">
        <v>66</v>
      </c>
      <c r="F169" s="23" t="s">
        <v>67</v>
      </c>
      <c r="G169" s="23" t="s">
        <v>117</v>
      </c>
    </row>
    <row r="170" spans="1:8" ht="17.45" customHeight="1">
      <c r="A170" s="68" t="s">
        <v>6</v>
      </c>
      <c r="B170" s="69">
        <f>B173+B175+B176</f>
        <v>193676.9</v>
      </c>
      <c r="C170" s="69">
        <f>C173+C175+C176</f>
        <v>109922.9</v>
      </c>
      <c r="D170" s="69">
        <f>D173+D175+D176</f>
        <v>77995.199999999997</v>
      </c>
      <c r="E170" s="70">
        <f t="shared" ref="E170:E175" si="51">D170/C170*100</f>
        <v>70.954459898710823</v>
      </c>
      <c r="F170" s="71">
        <f t="shared" ref="F170:F173" si="52">D170/B170*100</f>
        <v>40.27078087268022</v>
      </c>
      <c r="G170" s="72"/>
    </row>
    <row r="171" spans="1:8" ht="17.45" customHeight="1">
      <c r="A171" s="73" t="s">
        <v>1</v>
      </c>
      <c r="B171" s="74">
        <f>B170-B172</f>
        <v>167029</v>
      </c>
      <c r="C171" s="74">
        <f t="shared" ref="C171:D171" si="53">C170-C172</f>
        <v>104066.59999999999</v>
      </c>
      <c r="D171" s="74">
        <f t="shared" si="53"/>
        <v>72361.5</v>
      </c>
      <c r="E171" s="75">
        <f t="shared" si="51"/>
        <v>69.533836985161429</v>
      </c>
      <c r="F171" s="76">
        <f t="shared" si="52"/>
        <v>43.322716414514844</v>
      </c>
      <c r="G171" s="72"/>
    </row>
    <row r="172" spans="1:8" ht="17.45" customHeight="1">
      <c r="A172" s="73" t="s">
        <v>2</v>
      </c>
      <c r="B172" s="74">
        <v>26647.9</v>
      </c>
      <c r="C172" s="74">
        <v>5856.3</v>
      </c>
      <c r="D172" s="74">
        <v>5633.7</v>
      </c>
      <c r="E172" s="75">
        <f t="shared" si="51"/>
        <v>96.198965216945837</v>
      </c>
      <c r="F172" s="76">
        <f t="shared" ref="F172" si="54">D172/B172*100</f>
        <v>21.141253156909173</v>
      </c>
      <c r="G172" s="72"/>
    </row>
    <row r="173" spans="1:8" s="53" customFormat="1" ht="149.25" customHeight="1">
      <c r="A173" s="11" t="s">
        <v>34</v>
      </c>
      <c r="B173" s="122">
        <v>172271.3</v>
      </c>
      <c r="C173" s="122">
        <v>93199</v>
      </c>
      <c r="D173" s="122">
        <v>62386.400000000001</v>
      </c>
      <c r="E173" s="75">
        <f t="shared" si="51"/>
        <v>66.938915653601441</v>
      </c>
      <c r="F173" s="76">
        <f t="shared" si="52"/>
        <v>36.214041456702311</v>
      </c>
      <c r="G173" s="276" t="s">
        <v>203</v>
      </c>
      <c r="H173" s="167"/>
    </row>
    <row r="174" spans="1:8" s="103" customFormat="1" ht="15" customHeight="1">
      <c r="A174" s="169" t="s">
        <v>63</v>
      </c>
      <c r="B174" s="170">
        <v>43507.9</v>
      </c>
      <c r="C174" s="170">
        <v>2913.5</v>
      </c>
      <c r="D174" s="171">
        <v>2835.7</v>
      </c>
      <c r="E174" s="75">
        <f t="shared" si="51"/>
        <v>97.3296722155483</v>
      </c>
      <c r="F174" s="172">
        <f t="shared" ref="F174:F175" si="55">D174/B174*100</f>
        <v>6.5176669064698585</v>
      </c>
      <c r="G174" s="173"/>
    </row>
    <row r="175" spans="1:8" s="53" customFormat="1" ht="71.25" customHeight="1">
      <c r="A175" s="11" t="s">
        <v>35</v>
      </c>
      <c r="B175" s="174">
        <v>20940.599999999999</v>
      </c>
      <c r="C175" s="174">
        <v>16404</v>
      </c>
      <c r="D175" s="175">
        <v>15295.3</v>
      </c>
      <c r="E175" s="75">
        <f t="shared" si="51"/>
        <v>93.241282613996574</v>
      </c>
      <c r="F175" s="76">
        <f t="shared" si="55"/>
        <v>73.041364621835086</v>
      </c>
      <c r="G175" s="269" t="s">
        <v>197</v>
      </c>
      <c r="H175" s="277"/>
    </row>
    <row r="176" spans="1:8" s="29" customFormat="1" ht="30">
      <c r="A176" s="11" t="s">
        <v>82</v>
      </c>
      <c r="B176" s="174">
        <v>465</v>
      </c>
      <c r="C176" s="174">
        <v>319.89999999999998</v>
      </c>
      <c r="D176" s="174">
        <v>313.5</v>
      </c>
      <c r="E176" s="75">
        <f t="shared" ref="E176" si="56">D176/C176*100</f>
        <v>97.999374804626456</v>
      </c>
      <c r="F176" s="76">
        <f t="shared" ref="F176" si="57">D176/B176*100</f>
        <v>67.41935483870968</v>
      </c>
      <c r="G176" s="168"/>
    </row>
    <row r="177" spans="1:7" s="29" customFormat="1" ht="18.75" customHeight="1">
      <c r="A177" s="16"/>
      <c r="B177" s="9"/>
      <c r="C177" s="9"/>
      <c r="D177" s="9"/>
      <c r="E177" s="48"/>
      <c r="F177" s="49"/>
      <c r="G177" s="104"/>
    </row>
    <row r="178" spans="1:7" s="51" customFormat="1" ht="22.5" customHeight="1">
      <c r="A178" s="288" t="s">
        <v>104</v>
      </c>
      <c r="B178" s="288"/>
      <c r="C178" s="288"/>
      <c r="D178" s="288"/>
      <c r="E178" s="288"/>
      <c r="F178" s="288"/>
      <c r="G178" s="288"/>
    </row>
    <row r="179" spans="1:7" s="125" customFormat="1" ht="18.75" customHeight="1">
      <c r="A179" s="289" t="s">
        <v>14</v>
      </c>
      <c r="B179" s="289"/>
      <c r="C179" s="289"/>
      <c r="D179" s="289"/>
      <c r="E179" s="289"/>
      <c r="F179" s="289"/>
      <c r="G179" s="289"/>
    </row>
    <row r="180" spans="1:7" s="125" customFormat="1" ht="18.75" customHeight="1">
      <c r="A180" s="289" t="s">
        <v>184</v>
      </c>
      <c r="B180" s="289"/>
      <c r="C180" s="289"/>
      <c r="D180" s="289"/>
      <c r="E180" s="289"/>
      <c r="F180" s="289"/>
      <c r="G180" s="289"/>
    </row>
    <row r="181" spans="1:7" s="52" customFormat="1" ht="33" customHeight="1">
      <c r="A181" s="289" t="s">
        <v>17</v>
      </c>
      <c r="B181" s="289"/>
      <c r="C181" s="289"/>
      <c r="D181" s="289"/>
      <c r="E181" s="289"/>
      <c r="F181" s="289"/>
      <c r="G181" s="289"/>
    </row>
    <row r="182" spans="1:7" s="52" customFormat="1" ht="15.6" customHeight="1">
      <c r="A182" s="126"/>
      <c r="B182" s="126"/>
      <c r="C182" s="126"/>
      <c r="E182" s="127"/>
      <c r="F182" s="128"/>
      <c r="G182" s="67" t="s">
        <v>45</v>
      </c>
    </row>
    <row r="183" spans="1:7" s="21" customFormat="1" ht="90">
      <c r="A183" s="23" t="s">
        <v>57</v>
      </c>
      <c r="B183" s="23" t="s">
        <v>141</v>
      </c>
      <c r="C183" s="23" t="s">
        <v>163</v>
      </c>
      <c r="D183" s="23" t="s">
        <v>164</v>
      </c>
      <c r="E183" s="23" t="s">
        <v>66</v>
      </c>
      <c r="F183" s="23" t="s">
        <v>67</v>
      </c>
      <c r="G183" s="23" t="s">
        <v>117</v>
      </c>
    </row>
    <row r="184" spans="1:7" ht="17.45" customHeight="1">
      <c r="A184" s="68" t="s">
        <v>6</v>
      </c>
      <c r="B184" s="69">
        <f>B187+B188+B189+B190+B191</f>
        <v>13183.400000000001</v>
      </c>
      <c r="C184" s="69">
        <f>C187+C188+C189+C190+C191</f>
        <v>10269.500000000002</v>
      </c>
      <c r="D184" s="69">
        <f>D187+D188+D189+D190+D191</f>
        <v>8833.3000000000011</v>
      </c>
      <c r="E184" s="162">
        <f t="shared" ref="E184:E190" si="58">D184/C184*100</f>
        <v>86.014898485807478</v>
      </c>
      <c r="F184" s="162">
        <f t="shared" ref="F184:F187" si="59">D184/B184*100</f>
        <v>67.003200995190923</v>
      </c>
      <c r="G184" s="72"/>
    </row>
    <row r="185" spans="1:7" ht="17.45" customHeight="1">
      <c r="A185" s="73" t="s">
        <v>1</v>
      </c>
      <c r="B185" s="74">
        <f>B184-B186</f>
        <v>4210.0000000000018</v>
      </c>
      <c r="C185" s="74">
        <f t="shared" ref="C185:D185" si="60">C184-C186</f>
        <v>3455.2000000000016</v>
      </c>
      <c r="D185" s="74">
        <f t="shared" si="60"/>
        <v>2628.2000000000007</v>
      </c>
      <c r="E185" s="79">
        <f t="shared" si="58"/>
        <v>76.065061356795539</v>
      </c>
      <c r="F185" s="79">
        <f t="shared" si="59"/>
        <v>62.427553444180518</v>
      </c>
      <c r="G185" s="72"/>
    </row>
    <row r="186" spans="1:7" ht="17.45" customHeight="1">
      <c r="A186" s="73" t="s">
        <v>2</v>
      </c>
      <c r="B186" s="74">
        <v>8973.4</v>
      </c>
      <c r="C186" s="74">
        <v>6814.3</v>
      </c>
      <c r="D186" s="74">
        <v>6205.1</v>
      </c>
      <c r="E186" s="79">
        <f t="shared" si="58"/>
        <v>91.059976813465809</v>
      </c>
      <c r="F186" s="79">
        <f t="shared" si="59"/>
        <v>69.149932021307421</v>
      </c>
      <c r="G186" s="72"/>
    </row>
    <row r="187" spans="1:7" s="53" customFormat="1" ht="45">
      <c r="A187" s="12" t="s">
        <v>15</v>
      </c>
      <c r="B187" s="163">
        <v>11090.6</v>
      </c>
      <c r="C187" s="163">
        <v>8276.6</v>
      </c>
      <c r="D187" s="163">
        <v>7482.5</v>
      </c>
      <c r="E187" s="79">
        <f t="shared" si="58"/>
        <v>90.405480511321073</v>
      </c>
      <c r="F187" s="79">
        <f t="shared" si="59"/>
        <v>67.46704416352587</v>
      </c>
      <c r="G187" s="278" t="s">
        <v>177</v>
      </c>
    </row>
    <row r="188" spans="1:7" s="53" customFormat="1" ht="45">
      <c r="A188" s="11" t="s">
        <v>16</v>
      </c>
      <c r="B188" s="131">
        <v>253</v>
      </c>
      <c r="C188" s="79">
        <v>253</v>
      </c>
      <c r="D188" s="79">
        <v>81.599999999999994</v>
      </c>
      <c r="E188" s="79">
        <f t="shared" si="58"/>
        <v>32.252964426877469</v>
      </c>
      <c r="F188" s="79">
        <f t="shared" ref="F188:F190" si="61">D188/B188*100</f>
        <v>32.252964426877469</v>
      </c>
      <c r="G188" s="279" t="s">
        <v>176</v>
      </c>
    </row>
    <row r="189" spans="1:7" s="53" customFormat="1" ht="48" customHeight="1">
      <c r="A189" s="11" t="s">
        <v>130</v>
      </c>
      <c r="B189" s="131">
        <v>1564.6</v>
      </c>
      <c r="C189" s="79">
        <v>1564.7</v>
      </c>
      <c r="D189" s="79">
        <v>1094</v>
      </c>
      <c r="E189" s="79">
        <f t="shared" si="58"/>
        <v>69.917556081037901</v>
      </c>
      <c r="F189" s="79">
        <f t="shared" si="61"/>
        <v>69.922024798670591</v>
      </c>
      <c r="G189" s="271" t="s">
        <v>185</v>
      </c>
    </row>
    <row r="190" spans="1:7" s="43" customFormat="1" ht="45">
      <c r="A190" s="10" t="s">
        <v>131</v>
      </c>
      <c r="B190" s="131">
        <v>90</v>
      </c>
      <c r="C190" s="79">
        <v>70</v>
      </c>
      <c r="D190" s="79">
        <v>70</v>
      </c>
      <c r="E190" s="79">
        <f t="shared" si="58"/>
        <v>100</v>
      </c>
      <c r="F190" s="79">
        <f t="shared" si="61"/>
        <v>77.777777777777786</v>
      </c>
      <c r="G190" s="165"/>
    </row>
    <row r="191" spans="1:7" s="43" customFormat="1" ht="105">
      <c r="A191" s="10" t="s">
        <v>70</v>
      </c>
      <c r="B191" s="166">
        <v>185.2</v>
      </c>
      <c r="C191" s="79">
        <v>105.2</v>
      </c>
      <c r="D191" s="79">
        <v>105.2</v>
      </c>
      <c r="E191" s="79">
        <f t="shared" ref="E191" si="62">D191/C191*100</f>
        <v>100</v>
      </c>
      <c r="F191" s="79">
        <f t="shared" ref="F191" si="63">D191/B191*100</f>
        <v>56.803455723542115</v>
      </c>
      <c r="G191" s="164"/>
    </row>
    <row r="192" spans="1:7" s="43" customFormat="1" ht="18.75" customHeight="1">
      <c r="A192" s="6"/>
      <c r="B192" s="56"/>
      <c r="C192" s="56"/>
      <c r="D192" s="56"/>
      <c r="E192" s="57"/>
      <c r="F192" s="57"/>
      <c r="G192" s="42"/>
    </row>
    <row r="193" spans="1:7" s="43" customFormat="1" ht="32.25" customHeight="1">
      <c r="A193" s="288" t="s">
        <v>105</v>
      </c>
      <c r="B193" s="288"/>
      <c r="C193" s="288"/>
      <c r="D193" s="288"/>
      <c r="E193" s="288"/>
      <c r="F193" s="288"/>
      <c r="G193" s="288"/>
    </row>
    <row r="194" spans="1:7" s="28" customFormat="1" ht="17.25" customHeight="1">
      <c r="A194" s="289" t="s">
        <v>161</v>
      </c>
      <c r="B194" s="289"/>
      <c r="C194" s="289"/>
      <c r="D194" s="289"/>
      <c r="E194" s="289"/>
      <c r="F194" s="289"/>
      <c r="G194" s="289"/>
    </row>
    <row r="195" spans="1:7" s="28" customFormat="1" ht="15.75" customHeight="1">
      <c r="A195" s="289" t="s">
        <v>186</v>
      </c>
      <c r="B195" s="289"/>
      <c r="C195" s="289"/>
      <c r="D195" s="289"/>
      <c r="E195" s="289"/>
      <c r="F195" s="289"/>
      <c r="G195" s="289"/>
    </row>
    <row r="196" spans="1:7" s="29" customFormat="1" ht="48" customHeight="1">
      <c r="A196" s="289" t="s">
        <v>27</v>
      </c>
      <c r="B196" s="289"/>
      <c r="C196" s="289"/>
      <c r="D196" s="289"/>
      <c r="E196" s="289"/>
      <c r="F196" s="289"/>
      <c r="G196" s="289"/>
    </row>
    <row r="197" spans="1:7" s="29" customFormat="1" ht="23.25" customHeight="1">
      <c r="A197" s="126"/>
      <c r="B197" s="126"/>
      <c r="C197" s="126"/>
      <c r="D197" s="52"/>
      <c r="E197" s="127"/>
      <c r="F197" s="128"/>
      <c r="G197" s="67" t="s">
        <v>45</v>
      </c>
    </row>
    <row r="198" spans="1:7" s="21" customFormat="1" ht="90">
      <c r="A198" s="23" t="s">
        <v>57</v>
      </c>
      <c r="B198" s="23" t="s">
        <v>141</v>
      </c>
      <c r="C198" s="23" t="s">
        <v>163</v>
      </c>
      <c r="D198" s="23" t="s">
        <v>164</v>
      </c>
      <c r="E198" s="23" t="s">
        <v>66</v>
      </c>
      <c r="F198" s="23" t="s">
        <v>67</v>
      </c>
      <c r="G198" s="23" t="s">
        <v>117</v>
      </c>
    </row>
    <row r="199" spans="1:7" ht="17.45" customHeight="1">
      <c r="A199" s="99" t="s">
        <v>6</v>
      </c>
      <c r="B199" s="69">
        <f>B203+B206+B207</f>
        <v>47603.100000000006</v>
      </c>
      <c r="C199" s="69">
        <f>C203+C206+C207</f>
        <v>24384.399999999998</v>
      </c>
      <c r="D199" s="69">
        <f>D203+D206+D207</f>
        <v>24347.3</v>
      </c>
      <c r="E199" s="70">
        <f>D199/C199*100</f>
        <v>99.847853545709555</v>
      </c>
      <c r="F199" s="71">
        <f>D199/B199*100</f>
        <v>51.146458949102048</v>
      </c>
      <c r="G199" s="72"/>
    </row>
    <row r="200" spans="1:7">
      <c r="A200" s="150" t="s">
        <v>1</v>
      </c>
      <c r="B200" s="74">
        <f>B199-B201</f>
        <v>1067.6000000000058</v>
      </c>
      <c r="C200" s="74">
        <f t="shared" ref="C200:D200" si="64">C199-C201</f>
        <v>350.59999999999854</v>
      </c>
      <c r="D200" s="74">
        <f t="shared" si="64"/>
        <v>313.5</v>
      </c>
      <c r="E200" s="75">
        <f>D200/C200*100</f>
        <v>89.418140330861746</v>
      </c>
      <c r="F200" s="76">
        <f>D200/B200*100</f>
        <v>29.364930685649899</v>
      </c>
      <c r="G200" s="122"/>
    </row>
    <row r="201" spans="1:7" ht="17.45" customHeight="1">
      <c r="A201" s="150" t="s">
        <v>2</v>
      </c>
      <c r="B201" s="74">
        <v>46535.5</v>
      </c>
      <c r="C201" s="74">
        <v>24033.8</v>
      </c>
      <c r="D201" s="74">
        <v>24033.8</v>
      </c>
      <c r="E201" s="75">
        <f>D201/C201*100</f>
        <v>100</v>
      </c>
      <c r="F201" s="76">
        <f>D201/B201*100</f>
        <v>51.646162607041937</v>
      </c>
      <c r="G201" s="72"/>
    </row>
    <row r="202" spans="1:7" s="21" customFormat="1" ht="90">
      <c r="A202" s="23" t="s">
        <v>57</v>
      </c>
      <c r="B202" s="23" t="s">
        <v>141</v>
      </c>
      <c r="C202" s="23" t="s">
        <v>163</v>
      </c>
      <c r="D202" s="23" t="s">
        <v>164</v>
      </c>
      <c r="E202" s="23" t="s">
        <v>66</v>
      </c>
      <c r="F202" s="23" t="s">
        <v>67</v>
      </c>
      <c r="G202" s="23" t="s">
        <v>117</v>
      </c>
    </row>
    <row r="203" spans="1:7" s="53" customFormat="1" ht="30">
      <c r="A203" s="11" t="s">
        <v>83</v>
      </c>
      <c r="B203" s="131">
        <v>2789.7</v>
      </c>
      <c r="C203" s="123">
        <v>2789.7</v>
      </c>
      <c r="D203" s="124">
        <v>2789.7</v>
      </c>
      <c r="E203" s="75">
        <f t="shared" ref="E203:E206" si="65">D203/C203*100</f>
        <v>100</v>
      </c>
      <c r="F203" s="124">
        <f t="shared" ref="F203:F206" si="66">D203/B203*100</f>
        <v>100</v>
      </c>
      <c r="G203" s="151"/>
    </row>
    <row r="204" spans="1:7" s="53" customFormat="1" ht="30">
      <c r="A204" s="140" t="s">
        <v>115</v>
      </c>
      <c r="B204" s="131">
        <v>286.10000000000002</v>
      </c>
      <c r="C204" s="123">
        <v>286.10000000000002</v>
      </c>
      <c r="D204" s="124">
        <v>286.10000000000002</v>
      </c>
      <c r="E204" s="75">
        <f t="shared" si="65"/>
        <v>100</v>
      </c>
      <c r="F204" s="124">
        <f t="shared" si="66"/>
        <v>100</v>
      </c>
      <c r="G204" s="151"/>
    </row>
    <row r="205" spans="1:7" s="53" customFormat="1" ht="30">
      <c r="A205" s="140" t="s">
        <v>132</v>
      </c>
      <c r="B205" s="152">
        <v>2503.6</v>
      </c>
      <c r="C205" s="123">
        <v>2503.6</v>
      </c>
      <c r="D205" s="124">
        <v>2503.6</v>
      </c>
      <c r="E205" s="75">
        <f t="shared" si="65"/>
        <v>100</v>
      </c>
      <c r="F205" s="124">
        <f t="shared" si="66"/>
        <v>100</v>
      </c>
      <c r="G205" s="153"/>
    </row>
    <row r="206" spans="1:7" s="53" customFormat="1" ht="45">
      <c r="A206" s="10" t="s">
        <v>133</v>
      </c>
      <c r="B206" s="131">
        <v>828.1</v>
      </c>
      <c r="C206" s="75">
        <v>111.1</v>
      </c>
      <c r="D206" s="76">
        <v>74</v>
      </c>
      <c r="E206" s="75">
        <f t="shared" si="65"/>
        <v>66.606660666066603</v>
      </c>
      <c r="F206" s="124">
        <f t="shared" si="66"/>
        <v>8.9361188262287161</v>
      </c>
      <c r="G206" s="271" t="s">
        <v>166</v>
      </c>
    </row>
    <row r="207" spans="1:7" s="53" customFormat="1" ht="32.25" customHeight="1">
      <c r="A207" s="11" t="s">
        <v>28</v>
      </c>
      <c r="B207" s="131">
        <v>43985.3</v>
      </c>
      <c r="C207" s="131">
        <v>21483.599999999999</v>
      </c>
      <c r="D207" s="131">
        <v>21483.599999999999</v>
      </c>
      <c r="E207" s="75">
        <f>D207/C207*100</f>
        <v>100</v>
      </c>
      <c r="F207" s="76">
        <f>D207/B207*100</f>
        <v>48.842681532239176</v>
      </c>
      <c r="G207" s="151"/>
    </row>
    <row r="208" spans="1:7" s="43" customFormat="1" ht="20.25" customHeight="1">
      <c r="A208" s="14"/>
      <c r="B208" s="146"/>
      <c r="C208" s="146"/>
      <c r="D208" s="146"/>
      <c r="E208" s="65"/>
      <c r="F208" s="66"/>
      <c r="G208" s="147"/>
    </row>
    <row r="209" spans="1:7" s="43" customFormat="1" ht="22.15" customHeight="1">
      <c r="A209" s="288" t="s">
        <v>106</v>
      </c>
      <c r="B209" s="288"/>
      <c r="C209" s="288"/>
      <c r="D209" s="288"/>
      <c r="E209" s="288"/>
      <c r="F209" s="288"/>
      <c r="G209" s="288"/>
    </row>
    <row r="210" spans="1:7" s="28" customFormat="1" ht="15.75">
      <c r="A210" s="289" t="s">
        <v>29</v>
      </c>
      <c r="B210" s="289"/>
      <c r="C210" s="289"/>
      <c r="D210" s="289"/>
      <c r="E210" s="289"/>
      <c r="F210" s="289"/>
      <c r="G210" s="289"/>
    </row>
    <row r="211" spans="1:7" s="28" customFormat="1" ht="15.75">
      <c r="A211" s="289" t="s">
        <v>31</v>
      </c>
      <c r="B211" s="289"/>
      <c r="C211" s="289"/>
      <c r="D211" s="289"/>
      <c r="E211" s="289"/>
      <c r="F211" s="289"/>
      <c r="G211" s="289"/>
    </row>
    <row r="212" spans="1:7" s="29" customFormat="1" ht="31.5" customHeight="1">
      <c r="A212" s="289" t="s">
        <v>30</v>
      </c>
      <c r="B212" s="289"/>
      <c r="C212" s="289"/>
      <c r="D212" s="289"/>
      <c r="E212" s="289"/>
      <c r="F212" s="289"/>
      <c r="G212" s="289"/>
    </row>
    <row r="213" spans="1:7" s="43" customFormat="1" ht="15.6" customHeight="1">
      <c r="A213" s="126"/>
      <c r="B213" s="126"/>
      <c r="C213" s="126"/>
      <c r="D213" s="51"/>
      <c r="E213" s="65"/>
      <c r="F213" s="66"/>
      <c r="G213" s="67" t="s">
        <v>45</v>
      </c>
    </row>
    <row r="214" spans="1:7" s="21" customFormat="1" ht="90">
      <c r="A214" s="23" t="s">
        <v>57</v>
      </c>
      <c r="B214" s="23" t="s">
        <v>141</v>
      </c>
      <c r="C214" s="23" t="s">
        <v>163</v>
      </c>
      <c r="D214" s="23" t="s">
        <v>164</v>
      </c>
      <c r="E214" s="23" t="s">
        <v>66</v>
      </c>
      <c r="F214" s="23" t="s">
        <v>67</v>
      </c>
      <c r="G214" s="23" t="s">
        <v>117</v>
      </c>
    </row>
    <row r="215" spans="1:7" ht="17.45" customHeight="1">
      <c r="A215" s="68" t="s">
        <v>6</v>
      </c>
      <c r="B215" s="69">
        <f>B217+B218+B219+B220+B222</f>
        <v>21384</v>
      </c>
      <c r="C215" s="69">
        <f>C217+C218+C219+C220+C222</f>
        <v>14999.8</v>
      </c>
      <c r="D215" s="69">
        <f>D217+D218+D219+D220+D222</f>
        <v>12887.7</v>
      </c>
      <c r="E215" s="70">
        <f t="shared" ref="E215:E220" si="67">D215/C215*100</f>
        <v>85.919145588607861</v>
      </c>
      <c r="F215" s="71">
        <f t="shared" ref="F215:F220" si="68">D215/B215*100</f>
        <v>60.26795735129069</v>
      </c>
      <c r="G215" s="72"/>
    </row>
    <row r="216" spans="1:7" ht="20.25" customHeight="1">
      <c r="A216" s="73" t="s">
        <v>1</v>
      </c>
      <c r="B216" s="74">
        <f>B217+B218+B219+B220+B222</f>
        <v>21384</v>
      </c>
      <c r="C216" s="74">
        <f>C217+C218+C219+C220+C222</f>
        <v>14999.8</v>
      </c>
      <c r="D216" s="74">
        <f>D217+D218+D219+D220+D222</f>
        <v>12887.7</v>
      </c>
      <c r="E216" s="75">
        <f t="shared" si="67"/>
        <v>85.919145588607861</v>
      </c>
      <c r="F216" s="76">
        <f t="shared" si="68"/>
        <v>60.26795735129069</v>
      </c>
      <c r="G216" s="72"/>
    </row>
    <row r="217" spans="1:7" ht="60">
      <c r="A217" s="138" t="s">
        <v>134</v>
      </c>
      <c r="B217" s="74">
        <v>620</v>
      </c>
      <c r="C217" s="74">
        <v>516</v>
      </c>
      <c r="D217" s="74">
        <v>312.2</v>
      </c>
      <c r="E217" s="123">
        <f t="shared" si="67"/>
        <v>60.503875968992247</v>
      </c>
      <c r="F217" s="124">
        <f t="shared" si="68"/>
        <v>50.354838709677416</v>
      </c>
      <c r="G217" s="78" t="s">
        <v>156</v>
      </c>
    </row>
    <row r="218" spans="1:7" ht="45">
      <c r="A218" s="138" t="s">
        <v>71</v>
      </c>
      <c r="B218" s="74">
        <v>196.2</v>
      </c>
      <c r="C218" s="74">
        <v>130.80000000000001</v>
      </c>
      <c r="D218" s="74">
        <v>126.9</v>
      </c>
      <c r="E218" s="123">
        <f t="shared" ref="E218:E219" si="69">D218/C218*100</f>
        <v>97.018348623853214</v>
      </c>
      <c r="F218" s="124">
        <f t="shared" ref="F218" si="70">D218/B218*100</f>
        <v>64.678899082568819</v>
      </c>
      <c r="G218" s="78"/>
    </row>
    <row r="219" spans="1:7" ht="58.5" customHeight="1">
      <c r="A219" s="141" t="s">
        <v>107</v>
      </c>
      <c r="B219" s="142">
        <v>3765.3</v>
      </c>
      <c r="C219" s="142">
        <v>2095.5</v>
      </c>
      <c r="D219" s="142">
        <v>1729.2</v>
      </c>
      <c r="E219" s="143">
        <f t="shared" si="69"/>
        <v>82.519685039370088</v>
      </c>
      <c r="F219" s="144">
        <f t="shared" si="68"/>
        <v>45.924627519719543</v>
      </c>
      <c r="G219" s="156" t="s">
        <v>167</v>
      </c>
    </row>
    <row r="220" spans="1:7" ht="45.75" customHeight="1">
      <c r="A220" s="138" t="s">
        <v>72</v>
      </c>
      <c r="B220" s="148">
        <v>2780.2</v>
      </c>
      <c r="C220" s="148">
        <v>2287.5</v>
      </c>
      <c r="D220" s="148">
        <v>1641.8</v>
      </c>
      <c r="E220" s="123">
        <f t="shared" si="67"/>
        <v>71.772677595628409</v>
      </c>
      <c r="F220" s="124">
        <f t="shared" si="68"/>
        <v>59.053305517588662</v>
      </c>
      <c r="G220" s="122" t="s">
        <v>149</v>
      </c>
    </row>
    <row r="221" spans="1:7" s="21" customFormat="1" ht="90">
      <c r="A221" s="23" t="s">
        <v>57</v>
      </c>
      <c r="B221" s="23" t="s">
        <v>141</v>
      </c>
      <c r="C221" s="23" t="s">
        <v>163</v>
      </c>
      <c r="D221" s="23" t="s">
        <v>164</v>
      </c>
      <c r="E221" s="23" t="s">
        <v>66</v>
      </c>
      <c r="F221" s="23" t="s">
        <v>67</v>
      </c>
      <c r="G221" s="23" t="s">
        <v>117</v>
      </c>
    </row>
    <row r="222" spans="1:7" ht="60">
      <c r="A222" s="138" t="s">
        <v>73</v>
      </c>
      <c r="B222" s="148">
        <v>14022.3</v>
      </c>
      <c r="C222" s="148">
        <v>9970</v>
      </c>
      <c r="D222" s="148">
        <v>9077.6</v>
      </c>
      <c r="E222" s="123">
        <f>D222/C222*100</f>
        <v>91.049147442326984</v>
      </c>
      <c r="F222" s="149">
        <f>D222/B222*100</f>
        <v>64.736883392881353</v>
      </c>
      <c r="G222" s="78" t="s">
        <v>150</v>
      </c>
    </row>
    <row r="223" spans="1:7" s="29" customFormat="1" ht="18.75" customHeight="1">
      <c r="A223" s="137"/>
      <c r="B223" s="137"/>
      <c r="C223" s="137"/>
      <c r="D223" s="137"/>
      <c r="E223" s="127"/>
      <c r="F223" s="128"/>
      <c r="G223" s="128"/>
    </row>
    <row r="224" spans="1:7" s="43" customFormat="1" ht="24" customHeight="1">
      <c r="A224" s="288" t="s">
        <v>152</v>
      </c>
      <c r="B224" s="288"/>
      <c r="C224" s="288"/>
      <c r="D224" s="288"/>
      <c r="E224" s="288"/>
      <c r="F224" s="288"/>
      <c r="G224" s="288"/>
    </row>
    <row r="225" spans="1:8" s="28" customFormat="1" ht="15.75" customHeight="1">
      <c r="A225" s="289" t="s">
        <v>153</v>
      </c>
      <c r="B225" s="289"/>
      <c r="C225" s="289"/>
      <c r="D225" s="289"/>
      <c r="E225" s="289"/>
      <c r="F225" s="289"/>
      <c r="G225" s="289"/>
    </row>
    <row r="226" spans="1:8" s="28" customFormat="1" ht="15.75">
      <c r="A226" s="289" t="s">
        <v>36</v>
      </c>
      <c r="B226" s="289"/>
      <c r="C226" s="289"/>
      <c r="D226" s="289"/>
      <c r="E226" s="289"/>
      <c r="F226" s="289"/>
      <c r="G226" s="289"/>
    </row>
    <row r="227" spans="1:8" s="29" customFormat="1" ht="18" customHeight="1">
      <c r="A227" s="289" t="s">
        <v>64</v>
      </c>
      <c r="B227" s="289"/>
      <c r="C227" s="289"/>
      <c r="D227" s="289"/>
      <c r="E227" s="289"/>
      <c r="F227" s="289"/>
      <c r="G227" s="289"/>
    </row>
    <row r="228" spans="1:8" s="29" customFormat="1" ht="15.6" customHeight="1">
      <c r="A228" s="126"/>
      <c r="B228" s="126"/>
      <c r="C228" s="126"/>
      <c r="D228" s="52"/>
      <c r="E228" s="127"/>
      <c r="F228" s="128"/>
      <c r="G228" s="67" t="s">
        <v>45</v>
      </c>
    </row>
    <row r="229" spans="1:8" s="21" customFormat="1" ht="93" customHeight="1">
      <c r="A229" s="23" t="s">
        <v>57</v>
      </c>
      <c r="B229" s="23" t="s">
        <v>141</v>
      </c>
      <c r="C229" s="23" t="s">
        <v>163</v>
      </c>
      <c r="D229" s="23" t="s">
        <v>164</v>
      </c>
      <c r="E229" s="23" t="s">
        <v>66</v>
      </c>
      <c r="F229" s="23" t="s">
        <v>67</v>
      </c>
      <c r="G229" s="23" t="s">
        <v>117</v>
      </c>
    </row>
    <row r="230" spans="1:8" ht="17.45" customHeight="1">
      <c r="A230" s="68" t="s">
        <v>6</v>
      </c>
      <c r="B230" s="69">
        <f>B234+B235</f>
        <v>70424.800000000003</v>
      </c>
      <c r="C230" s="69">
        <f t="shared" ref="C230:D230" si="71">C234+C235</f>
        <v>50855.100000000006</v>
      </c>
      <c r="D230" s="69">
        <f t="shared" si="71"/>
        <v>27784.600000000002</v>
      </c>
      <c r="E230" s="70">
        <f t="shared" ref="E230:E235" si="72">D230/C230*100</f>
        <v>54.634835050958507</v>
      </c>
      <c r="F230" s="71">
        <f t="shared" ref="F230:F233" si="73">D230/B230*100</f>
        <v>39.452863195919619</v>
      </c>
      <c r="G230" s="72"/>
    </row>
    <row r="231" spans="1:8" ht="15.75" customHeight="1">
      <c r="A231" s="73" t="s">
        <v>1</v>
      </c>
      <c r="B231" s="74">
        <f>B230-B232-B233</f>
        <v>54864.4</v>
      </c>
      <c r="C231" s="74">
        <f t="shared" ref="C231:D231" si="74">C230-C232-C233</f>
        <v>35294.800000000003</v>
      </c>
      <c r="D231" s="74">
        <f t="shared" si="74"/>
        <v>12224.300000000003</v>
      </c>
      <c r="E231" s="75">
        <f t="shared" si="72"/>
        <v>34.634847059623517</v>
      </c>
      <c r="F231" s="76">
        <f t="shared" si="73"/>
        <v>22.280932626621276</v>
      </c>
      <c r="G231" s="72"/>
    </row>
    <row r="232" spans="1:8" ht="15.75" customHeight="1">
      <c r="A232" s="73" t="s">
        <v>2</v>
      </c>
      <c r="B232" s="74">
        <v>9491.9</v>
      </c>
      <c r="C232" s="74">
        <v>9491.7999999999993</v>
      </c>
      <c r="D232" s="74">
        <v>9491.7999999999993</v>
      </c>
      <c r="E232" s="75">
        <f t="shared" si="72"/>
        <v>100</v>
      </c>
      <c r="F232" s="76">
        <f t="shared" si="73"/>
        <v>99.998946470148226</v>
      </c>
      <c r="G232" s="72"/>
    </row>
    <row r="233" spans="1:8" ht="15.75" customHeight="1">
      <c r="A233" s="73" t="s">
        <v>3</v>
      </c>
      <c r="B233" s="74">
        <v>6068.5</v>
      </c>
      <c r="C233" s="74">
        <v>6068.5</v>
      </c>
      <c r="D233" s="74">
        <v>6068.5</v>
      </c>
      <c r="E233" s="75">
        <f t="shared" si="72"/>
        <v>100</v>
      </c>
      <c r="F233" s="76">
        <f t="shared" si="73"/>
        <v>100</v>
      </c>
      <c r="G233" s="72"/>
    </row>
    <row r="234" spans="1:8" ht="72.75" customHeight="1">
      <c r="A234" s="138" t="s">
        <v>74</v>
      </c>
      <c r="B234" s="74">
        <v>52437.1</v>
      </c>
      <c r="C234" s="74">
        <v>32867.4</v>
      </c>
      <c r="D234" s="74">
        <v>9857.7000000000007</v>
      </c>
      <c r="E234" s="123">
        <f t="shared" si="72"/>
        <v>29.992332828273611</v>
      </c>
      <c r="F234" s="139">
        <f t="shared" ref="F234:F235" si="75">D234/B234*100</f>
        <v>18.799094534213374</v>
      </c>
      <c r="G234" s="154" t="s">
        <v>187</v>
      </c>
      <c r="H234" s="97"/>
    </row>
    <row r="235" spans="1:8" ht="30">
      <c r="A235" s="140" t="s">
        <v>84</v>
      </c>
      <c r="B235" s="74">
        <v>17987.7</v>
      </c>
      <c r="C235" s="74">
        <v>17987.7</v>
      </c>
      <c r="D235" s="74">
        <v>17926.900000000001</v>
      </c>
      <c r="E235" s="123">
        <f t="shared" si="72"/>
        <v>99.661991249576104</v>
      </c>
      <c r="F235" s="124">
        <f t="shared" si="75"/>
        <v>99.661991249576104</v>
      </c>
      <c r="G235" s="78"/>
    </row>
    <row r="236" spans="1:8" ht="16.5" customHeight="1">
      <c r="A236" s="7"/>
      <c r="B236" s="8"/>
      <c r="C236" s="8"/>
      <c r="D236" s="8"/>
      <c r="E236" s="58"/>
      <c r="F236" s="59"/>
      <c r="G236" s="60"/>
    </row>
    <row r="237" spans="1:8" s="51" customFormat="1" ht="22.5" customHeight="1">
      <c r="A237" s="288" t="s">
        <v>108</v>
      </c>
      <c r="B237" s="288"/>
      <c r="C237" s="288"/>
      <c r="D237" s="288"/>
      <c r="E237" s="288"/>
      <c r="F237" s="288"/>
      <c r="G237" s="288"/>
    </row>
    <row r="238" spans="1:8" s="125" customFormat="1" ht="15" customHeight="1">
      <c r="A238" s="289" t="s">
        <v>41</v>
      </c>
      <c r="B238" s="289"/>
      <c r="C238" s="289"/>
      <c r="D238" s="289"/>
      <c r="E238" s="289"/>
      <c r="F238" s="289"/>
      <c r="G238" s="289"/>
    </row>
    <row r="239" spans="1:8" s="125" customFormat="1" ht="28.5" customHeight="1">
      <c r="A239" s="289" t="s">
        <v>42</v>
      </c>
      <c r="B239" s="289"/>
      <c r="C239" s="289"/>
      <c r="D239" s="289"/>
      <c r="E239" s="289"/>
      <c r="F239" s="289"/>
      <c r="G239" s="289"/>
    </row>
    <row r="240" spans="1:8" s="52" customFormat="1" ht="81" customHeight="1">
      <c r="A240" s="289" t="s">
        <v>43</v>
      </c>
      <c r="B240" s="289"/>
      <c r="C240" s="289"/>
      <c r="D240" s="289"/>
      <c r="E240" s="289"/>
      <c r="F240" s="289"/>
      <c r="G240" s="289"/>
    </row>
    <row r="241" spans="1:8" s="51" customFormat="1" ht="15" customHeight="1">
      <c r="A241" s="126"/>
      <c r="B241" s="126"/>
      <c r="C241" s="126"/>
      <c r="E241" s="65"/>
      <c r="F241" s="66"/>
      <c r="G241" s="67" t="s">
        <v>45</v>
      </c>
    </row>
    <row r="242" spans="1:8" s="22" customFormat="1" ht="90">
      <c r="A242" s="23" t="s">
        <v>57</v>
      </c>
      <c r="B242" s="23" t="s">
        <v>141</v>
      </c>
      <c r="C242" s="23" t="s">
        <v>163</v>
      </c>
      <c r="D242" s="23" t="s">
        <v>164</v>
      </c>
      <c r="E242" s="23" t="s">
        <v>66</v>
      </c>
      <c r="F242" s="23" t="s">
        <v>67</v>
      </c>
      <c r="G242" s="23" t="s">
        <v>117</v>
      </c>
    </row>
    <row r="243" spans="1:8" s="44" customFormat="1" ht="17.45" customHeight="1">
      <c r="A243" s="68" t="s">
        <v>6</v>
      </c>
      <c r="B243" s="69">
        <f>B246+B247+B248+B249+B250</f>
        <v>78174.2</v>
      </c>
      <c r="C243" s="69">
        <f>C246+C247+C248+C249+C250</f>
        <v>42747.000000000007</v>
      </c>
      <c r="D243" s="69">
        <f>D246+D247+D248+D249+D250</f>
        <v>37470.100000000006</v>
      </c>
      <c r="E243" s="70">
        <f t="shared" ref="E243:E250" si="76">D243/C243*100</f>
        <v>87.655507988864713</v>
      </c>
      <c r="F243" s="71">
        <f t="shared" ref="F243:F249" si="77">D243/B243*100</f>
        <v>47.931542631712261</v>
      </c>
      <c r="G243" s="72"/>
    </row>
    <row r="244" spans="1:8" s="44" customFormat="1" ht="17.45" customHeight="1">
      <c r="A244" s="73" t="s">
        <v>1</v>
      </c>
      <c r="B244" s="74">
        <f>B243-B245</f>
        <v>74391.599999999991</v>
      </c>
      <c r="C244" s="74">
        <f>C243-C245</f>
        <v>42747.000000000007</v>
      </c>
      <c r="D244" s="74">
        <f>D243-D245</f>
        <v>37470.100000000006</v>
      </c>
      <c r="E244" s="75">
        <f t="shared" si="76"/>
        <v>87.655507988864713</v>
      </c>
      <c r="F244" s="76">
        <f t="shared" si="77"/>
        <v>50.368724425876053</v>
      </c>
      <c r="G244" s="72"/>
    </row>
    <row r="245" spans="1:8" s="44" customFormat="1">
      <c r="A245" s="73" t="s">
        <v>2</v>
      </c>
      <c r="B245" s="129">
        <v>3782.6</v>
      </c>
      <c r="C245" s="74">
        <v>0</v>
      </c>
      <c r="D245" s="74">
        <v>0</v>
      </c>
      <c r="E245" s="75">
        <v>0</v>
      </c>
      <c r="F245" s="76">
        <f t="shared" ref="F245" si="78">D245/B245*100</f>
        <v>0</v>
      </c>
      <c r="G245" s="72"/>
    </row>
    <row r="246" spans="1:8" s="82" customFormat="1" ht="90">
      <c r="A246" s="136" t="s">
        <v>75</v>
      </c>
      <c r="B246" s="122">
        <v>3981.7</v>
      </c>
      <c r="C246" s="122">
        <v>0</v>
      </c>
      <c r="D246" s="122">
        <v>0</v>
      </c>
      <c r="E246" s="75">
        <v>0</v>
      </c>
      <c r="F246" s="76">
        <f t="shared" si="77"/>
        <v>0</v>
      </c>
      <c r="G246" s="282" t="s">
        <v>195</v>
      </c>
    </row>
    <row r="247" spans="1:8" s="20" customFormat="1" ht="90.75" customHeight="1">
      <c r="A247" s="136" t="s">
        <v>76</v>
      </c>
      <c r="B247" s="122">
        <v>24217.9</v>
      </c>
      <c r="C247" s="122">
        <v>18901.400000000001</v>
      </c>
      <c r="D247" s="122">
        <v>17793.2</v>
      </c>
      <c r="E247" s="75">
        <f t="shared" si="76"/>
        <v>94.136942237082962</v>
      </c>
      <c r="F247" s="76">
        <f t="shared" si="77"/>
        <v>73.471275378955241</v>
      </c>
      <c r="G247" s="78" t="s">
        <v>196</v>
      </c>
    </row>
    <row r="248" spans="1:8" s="39" customFormat="1" ht="45">
      <c r="A248" s="136" t="s">
        <v>77</v>
      </c>
      <c r="B248" s="122">
        <v>24856.1</v>
      </c>
      <c r="C248" s="122">
        <v>18292.400000000001</v>
      </c>
      <c r="D248" s="122">
        <v>17922.8</v>
      </c>
      <c r="E248" s="75">
        <f t="shared" si="76"/>
        <v>97.979488749425983</v>
      </c>
      <c r="F248" s="76">
        <f t="shared" si="77"/>
        <v>72.106243537803593</v>
      </c>
      <c r="G248" s="78"/>
    </row>
    <row r="249" spans="1:8" s="29" customFormat="1" ht="45">
      <c r="A249" s="136" t="s">
        <v>78</v>
      </c>
      <c r="B249" s="135">
        <v>1076.5999999999999</v>
      </c>
      <c r="C249" s="135">
        <v>704.9</v>
      </c>
      <c r="D249" s="135">
        <v>674.8</v>
      </c>
      <c r="E249" s="75">
        <f t="shared" si="76"/>
        <v>95.729890764647465</v>
      </c>
      <c r="F249" s="76">
        <f t="shared" si="77"/>
        <v>62.67880364109233</v>
      </c>
      <c r="G249" s="273"/>
    </row>
    <row r="250" spans="1:8" s="29" customFormat="1" ht="105" customHeight="1">
      <c r="A250" s="10" t="s">
        <v>109</v>
      </c>
      <c r="B250" s="135">
        <v>24041.9</v>
      </c>
      <c r="C250" s="135">
        <v>4848.3</v>
      </c>
      <c r="D250" s="135">
        <v>1079.3</v>
      </c>
      <c r="E250" s="75">
        <f t="shared" si="76"/>
        <v>22.261411216302619</v>
      </c>
      <c r="F250" s="76">
        <f>D250/B250*100</f>
        <v>4.4892458582724322</v>
      </c>
      <c r="G250" s="274" t="s">
        <v>168</v>
      </c>
      <c r="H250" s="272"/>
    </row>
    <row r="251" spans="1:8" s="29" customFormat="1" ht="21" customHeight="1">
      <c r="A251" s="17"/>
      <c r="B251" s="61"/>
      <c r="C251" s="61"/>
      <c r="D251" s="61"/>
      <c r="E251" s="48"/>
      <c r="F251" s="62"/>
      <c r="G251" s="63"/>
    </row>
    <row r="252" spans="1:8" s="43" customFormat="1" ht="18.75" customHeight="1">
      <c r="A252" s="288" t="s">
        <v>110</v>
      </c>
      <c r="B252" s="288"/>
      <c r="C252" s="288"/>
      <c r="D252" s="288"/>
      <c r="E252" s="288"/>
      <c r="F252" s="288"/>
      <c r="G252" s="288"/>
    </row>
    <row r="253" spans="1:8" s="28" customFormat="1" ht="16.149999999999999" customHeight="1">
      <c r="A253" s="289" t="s">
        <v>162</v>
      </c>
      <c r="B253" s="289"/>
      <c r="C253" s="289"/>
      <c r="D253" s="289"/>
      <c r="E253" s="289"/>
      <c r="F253" s="289"/>
      <c r="G253" s="289"/>
    </row>
    <row r="254" spans="1:8" s="28" customFormat="1" ht="15.75">
      <c r="A254" s="289" t="s">
        <v>135</v>
      </c>
      <c r="B254" s="289"/>
      <c r="C254" s="289"/>
      <c r="D254" s="289"/>
      <c r="E254" s="289"/>
      <c r="F254" s="289"/>
      <c r="G254" s="289"/>
    </row>
    <row r="255" spans="1:8" s="29" customFormat="1" ht="15.75">
      <c r="A255" s="289" t="s">
        <v>136</v>
      </c>
      <c r="B255" s="289"/>
      <c r="C255" s="289"/>
      <c r="D255" s="289"/>
      <c r="E255" s="289"/>
      <c r="F255" s="289"/>
      <c r="G255" s="289"/>
    </row>
    <row r="256" spans="1:8" s="29" customFormat="1" ht="15.75" customHeight="1">
      <c r="A256" s="126"/>
      <c r="B256" s="126"/>
      <c r="C256" s="126"/>
      <c r="D256" s="52"/>
      <c r="E256" s="127"/>
      <c r="F256" s="128"/>
      <c r="G256" s="67" t="s">
        <v>45</v>
      </c>
    </row>
    <row r="257" spans="1:8" s="105" customFormat="1" ht="90">
      <c r="A257" s="23" t="s">
        <v>57</v>
      </c>
      <c r="B257" s="23" t="s">
        <v>141</v>
      </c>
      <c r="C257" s="23" t="s">
        <v>163</v>
      </c>
      <c r="D257" s="23" t="s">
        <v>164</v>
      </c>
      <c r="E257" s="23" t="s">
        <v>66</v>
      </c>
      <c r="F257" s="23" t="s">
        <v>67</v>
      </c>
      <c r="G257" s="23" t="s">
        <v>117</v>
      </c>
    </row>
    <row r="258" spans="1:8" ht="17.25" customHeight="1">
      <c r="A258" s="68" t="s">
        <v>6</v>
      </c>
      <c r="B258" s="69">
        <f>B260</f>
        <v>31549.599999999999</v>
      </c>
      <c r="C258" s="69">
        <f t="shared" ref="C258:F258" si="79">C260</f>
        <v>22217.5</v>
      </c>
      <c r="D258" s="69">
        <f t="shared" si="79"/>
        <v>20724.099999999999</v>
      </c>
      <c r="E258" s="69">
        <f t="shared" si="79"/>
        <v>93.278271632721939</v>
      </c>
      <c r="F258" s="69">
        <f t="shared" si="79"/>
        <v>65.687362121865249</v>
      </c>
      <c r="G258" s="72"/>
    </row>
    <row r="259" spans="1:8" s="105" customFormat="1" ht="90">
      <c r="A259" s="23" t="s">
        <v>57</v>
      </c>
      <c r="B259" s="23" t="s">
        <v>141</v>
      </c>
      <c r="C259" s="23" t="s">
        <v>163</v>
      </c>
      <c r="D259" s="23" t="s">
        <v>164</v>
      </c>
      <c r="E259" s="23" t="s">
        <v>66</v>
      </c>
      <c r="F259" s="23" t="s">
        <v>67</v>
      </c>
      <c r="G259" s="23" t="s">
        <v>117</v>
      </c>
    </row>
    <row r="260" spans="1:8">
      <c r="A260" s="73" t="s">
        <v>1</v>
      </c>
      <c r="B260" s="74">
        <f>B261+B262</f>
        <v>31549.599999999999</v>
      </c>
      <c r="C260" s="74">
        <f t="shared" ref="C260:E260" si="80">C261+C262</f>
        <v>22217.5</v>
      </c>
      <c r="D260" s="74">
        <f t="shared" si="80"/>
        <v>20724.099999999999</v>
      </c>
      <c r="E260" s="74">
        <f t="shared" si="80"/>
        <v>93.278271632721939</v>
      </c>
      <c r="F260" s="74">
        <f>D260/B260*100</f>
        <v>65.687362121865249</v>
      </c>
      <c r="G260" s="72"/>
    </row>
    <row r="261" spans="1:8" ht="32.25" customHeight="1">
      <c r="A261" s="10" t="s">
        <v>112</v>
      </c>
      <c r="B261" s="131">
        <v>1601.8</v>
      </c>
      <c r="C261" s="131">
        <v>0</v>
      </c>
      <c r="D261" s="131">
        <v>0</v>
      </c>
      <c r="E261" s="75">
        <v>0</v>
      </c>
      <c r="F261" s="76">
        <v>0</v>
      </c>
      <c r="G261" s="132" t="s">
        <v>201</v>
      </c>
    </row>
    <row r="262" spans="1:8" ht="32.25" customHeight="1">
      <c r="A262" s="10" t="s">
        <v>113</v>
      </c>
      <c r="B262" s="131">
        <v>29947.8</v>
      </c>
      <c r="C262" s="133">
        <v>22217.5</v>
      </c>
      <c r="D262" s="133">
        <v>20724.099999999999</v>
      </c>
      <c r="E262" s="134">
        <f>D262/C262*100</f>
        <v>93.278271632721939</v>
      </c>
      <c r="F262" s="134">
        <f>D262/B262*100</f>
        <v>69.200742625501704</v>
      </c>
      <c r="G262" s="122" t="s">
        <v>155</v>
      </c>
      <c r="H262" s="160"/>
    </row>
    <row r="263" spans="1:8" ht="6.75" customHeight="1">
      <c r="A263" s="17"/>
      <c r="B263" s="54"/>
      <c r="C263" s="106"/>
      <c r="D263" s="106"/>
      <c r="E263" s="107"/>
      <c r="F263" s="107"/>
      <c r="G263" s="33"/>
    </row>
    <row r="264" spans="1:8" s="51" customFormat="1" ht="28.5" customHeight="1">
      <c r="A264" s="288" t="s">
        <v>114</v>
      </c>
      <c r="B264" s="288"/>
      <c r="C264" s="288"/>
      <c r="D264" s="288"/>
      <c r="E264" s="288"/>
      <c r="F264" s="288"/>
      <c r="G264" s="288"/>
    </row>
    <row r="265" spans="1:8" s="125" customFormat="1" ht="15.75">
      <c r="A265" s="289" t="s">
        <v>37</v>
      </c>
      <c r="B265" s="289"/>
      <c r="C265" s="289"/>
      <c r="D265" s="289"/>
      <c r="E265" s="289"/>
      <c r="F265" s="289"/>
      <c r="G265" s="289"/>
    </row>
    <row r="266" spans="1:8" s="125" customFormat="1" ht="15.75">
      <c r="A266" s="289" t="s">
        <v>199</v>
      </c>
      <c r="B266" s="289"/>
      <c r="C266" s="289"/>
      <c r="D266" s="289"/>
      <c r="E266" s="289"/>
      <c r="F266" s="289"/>
      <c r="G266" s="289"/>
    </row>
    <row r="267" spans="1:8" s="52" customFormat="1" ht="56.25" customHeight="1">
      <c r="A267" s="289" t="s">
        <v>38</v>
      </c>
      <c r="B267" s="289"/>
      <c r="C267" s="289"/>
      <c r="D267" s="289"/>
      <c r="E267" s="289"/>
      <c r="F267" s="289"/>
      <c r="G267" s="289"/>
    </row>
    <row r="268" spans="1:8" s="52" customFormat="1" ht="27" customHeight="1">
      <c r="A268" s="126"/>
      <c r="B268" s="126"/>
      <c r="C268" s="126"/>
      <c r="E268" s="127"/>
      <c r="F268" s="128"/>
      <c r="G268" s="67" t="s">
        <v>45</v>
      </c>
    </row>
    <row r="269" spans="1:8" s="21" customFormat="1" ht="90">
      <c r="A269" s="23" t="s">
        <v>57</v>
      </c>
      <c r="B269" s="23" t="s">
        <v>141</v>
      </c>
      <c r="C269" s="23" t="s">
        <v>163</v>
      </c>
      <c r="D269" s="23" t="s">
        <v>164</v>
      </c>
      <c r="E269" s="23" t="s">
        <v>66</v>
      </c>
      <c r="F269" s="23" t="s">
        <v>67</v>
      </c>
      <c r="G269" s="23" t="s">
        <v>117</v>
      </c>
    </row>
    <row r="270" spans="1:8">
      <c r="A270" s="68" t="s">
        <v>6</v>
      </c>
      <c r="B270" s="69">
        <f>B274+B275</f>
        <v>453959.5</v>
      </c>
      <c r="C270" s="69">
        <f t="shared" ref="C270:D270" si="81">C274+C275</f>
        <v>332336</v>
      </c>
      <c r="D270" s="69">
        <f t="shared" si="81"/>
        <v>319521.09999999998</v>
      </c>
      <c r="E270" s="70">
        <f t="shared" ref="E270" si="82">D270/C270*100</f>
        <v>96.143992826537001</v>
      </c>
      <c r="F270" s="71">
        <f t="shared" ref="F270" si="83">D270/B270*100</f>
        <v>70.385375787928211</v>
      </c>
      <c r="G270" s="72"/>
    </row>
    <row r="271" spans="1:8">
      <c r="A271" s="73" t="s">
        <v>1</v>
      </c>
      <c r="B271" s="74">
        <f>B270-B272-B273</f>
        <v>434409.5</v>
      </c>
      <c r="C271" s="74">
        <f t="shared" ref="C271:D271" si="84">C270-C272-C273</f>
        <v>325087.59999999998</v>
      </c>
      <c r="D271" s="74">
        <f t="shared" si="84"/>
        <v>313839.09999999998</v>
      </c>
      <c r="E271" s="75">
        <f t="shared" ref="E271:E275" si="85">D271/C271*100</f>
        <v>96.539855718889314</v>
      </c>
      <c r="F271" s="76">
        <f t="shared" ref="F271:F275" si="86">D271/B271*100</f>
        <v>72.24499003820128</v>
      </c>
      <c r="G271" s="72"/>
    </row>
    <row r="272" spans="1:8">
      <c r="A272" s="73" t="s">
        <v>2</v>
      </c>
      <c r="B272" s="74">
        <v>14139.9</v>
      </c>
      <c r="C272" s="74">
        <v>4783.3999999999996</v>
      </c>
      <c r="D272" s="74">
        <v>3590</v>
      </c>
      <c r="E272" s="75">
        <f t="shared" si="85"/>
        <v>75.05121879834428</v>
      </c>
      <c r="F272" s="76">
        <f t="shared" si="86"/>
        <v>25.389147023670606</v>
      </c>
      <c r="G272" s="72"/>
    </row>
    <row r="273" spans="1:8">
      <c r="A273" s="73" t="s">
        <v>3</v>
      </c>
      <c r="B273" s="74">
        <v>5410.1</v>
      </c>
      <c r="C273" s="74">
        <v>2465</v>
      </c>
      <c r="D273" s="74">
        <v>2092</v>
      </c>
      <c r="E273" s="75">
        <f t="shared" ref="E273" si="87">D273/C273*100</f>
        <v>84.86815415821502</v>
      </c>
      <c r="F273" s="76">
        <f t="shared" ref="F273" si="88">D273/B273*100</f>
        <v>38.668416480286865</v>
      </c>
      <c r="G273" s="72"/>
    </row>
    <row r="274" spans="1:8" ht="194.25" customHeight="1">
      <c r="A274" s="12" t="s">
        <v>39</v>
      </c>
      <c r="B274" s="129">
        <v>453214.2</v>
      </c>
      <c r="C274" s="129">
        <v>331748.09999999998</v>
      </c>
      <c r="D274" s="129">
        <v>319093.59999999998</v>
      </c>
      <c r="E274" s="75">
        <f t="shared" si="85"/>
        <v>96.185509427182865</v>
      </c>
      <c r="F274" s="76">
        <f t="shared" si="86"/>
        <v>70.406796609638434</v>
      </c>
      <c r="G274" s="154" t="s">
        <v>174</v>
      </c>
    </row>
    <row r="275" spans="1:8" ht="45">
      <c r="A275" s="12" t="s">
        <v>40</v>
      </c>
      <c r="B275" s="130">
        <v>745.3</v>
      </c>
      <c r="C275" s="130">
        <v>587.9</v>
      </c>
      <c r="D275" s="130">
        <v>427.5</v>
      </c>
      <c r="E275" s="75">
        <f t="shared" si="85"/>
        <v>72.716448375574089</v>
      </c>
      <c r="F275" s="76">
        <f t="shared" si="86"/>
        <v>57.359452569435135</v>
      </c>
      <c r="G275" s="122" t="s">
        <v>154</v>
      </c>
    </row>
    <row r="276" spans="1:8" ht="18.75" customHeight="1">
      <c r="A276" s="119"/>
      <c r="B276" s="120"/>
      <c r="C276" s="120"/>
      <c r="D276" s="120"/>
      <c r="E276" s="87"/>
      <c r="F276" s="88"/>
      <c r="G276" s="89"/>
    </row>
    <row r="277" spans="1:8" s="43" customFormat="1" ht="18.75" customHeight="1">
      <c r="A277" s="288" t="s">
        <v>46</v>
      </c>
      <c r="B277" s="288"/>
      <c r="C277" s="288"/>
      <c r="D277" s="288"/>
      <c r="E277" s="288"/>
      <c r="F277" s="288"/>
      <c r="G277" s="288"/>
    </row>
    <row r="278" spans="1:8" s="28" customFormat="1" ht="24" customHeight="1">
      <c r="A278" s="289" t="s">
        <v>47</v>
      </c>
      <c r="B278" s="289"/>
      <c r="C278" s="289"/>
      <c r="D278" s="289"/>
      <c r="E278" s="289"/>
      <c r="F278" s="289"/>
      <c r="G278" s="289"/>
    </row>
    <row r="279" spans="1:8" s="28" customFormat="1" ht="28.5" customHeight="1">
      <c r="A279" s="289" t="s">
        <v>48</v>
      </c>
      <c r="B279" s="289"/>
      <c r="C279" s="289"/>
      <c r="D279" s="289"/>
      <c r="E279" s="289"/>
      <c r="F279" s="289"/>
      <c r="G279" s="289"/>
    </row>
    <row r="280" spans="1:8" s="29" customFormat="1" ht="31.5" customHeight="1">
      <c r="A280" s="289" t="s">
        <v>49</v>
      </c>
      <c r="B280" s="289"/>
      <c r="C280" s="289"/>
      <c r="D280" s="289"/>
      <c r="E280" s="289"/>
      <c r="F280" s="289"/>
      <c r="G280" s="289"/>
    </row>
    <row r="281" spans="1:8" s="43" customFormat="1" ht="19.5" customHeight="1">
      <c r="A281" s="121"/>
      <c r="B281" s="121"/>
      <c r="C281" s="121"/>
      <c r="D281" s="51"/>
      <c r="E281" s="65"/>
      <c r="F281" s="66"/>
      <c r="G281" s="67" t="s">
        <v>45</v>
      </c>
    </row>
    <row r="282" spans="1:8" s="21" customFormat="1" ht="92.25" customHeight="1">
      <c r="A282" s="23" t="s">
        <v>57</v>
      </c>
      <c r="B282" s="23" t="s">
        <v>141</v>
      </c>
      <c r="C282" s="23" t="s">
        <v>163</v>
      </c>
      <c r="D282" s="23" t="s">
        <v>164</v>
      </c>
      <c r="E282" s="23" t="s">
        <v>66</v>
      </c>
      <c r="F282" s="23" t="s">
        <v>67</v>
      </c>
      <c r="G282" s="23" t="s">
        <v>117</v>
      </c>
    </row>
    <row r="283" spans="1:8">
      <c r="A283" s="68" t="s">
        <v>6</v>
      </c>
      <c r="B283" s="69">
        <f>B286</f>
        <v>333522.8</v>
      </c>
      <c r="C283" s="69">
        <f>C286</f>
        <v>196744.9</v>
      </c>
      <c r="D283" s="69">
        <f>D286</f>
        <v>183569.8</v>
      </c>
      <c r="E283" s="70">
        <f t="shared" ref="E283:E287" si="89">D283/C283*100</f>
        <v>93.303460470894024</v>
      </c>
      <c r="F283" s="71">
        <f t="shared" ref="F283:F287" si="90">D283/B283*100</f>
        <v>55.039655459836624</v>
      </c>
      <c r="G283" s="72"/>
    </row>
    <row r="284" spans="1:8">
      <c r="A284" s="73" t="s">
        <v>1</v>
      </c>
      <c r="B284" s="74">
        <f>B283-B285</f>
        <v>276973.3</v>
      </c>
      <c r="C284" s="74">
        <f t="shared" ref="C284:D284" si="91">C283-C285</f>
        <v>191918.8</v>
      </c>
      <c r="D284" s="74">
        <f t="shared" si="91"/>
        <v>182450.8</v>
      </c>
      <c r="E284" s="75">
        <f t="shared" si="89"/>
        <v>95.06666360981832</v>
      </c>
      <c r="F284" s="76">
        <f t="shared" si="90"/>
        <v>65.873064298977553</v>
      </c>
      <c r="G284" s="72"/>
    </row>
    <row r="285" spans="1:8">
      <c r="A285" s="73" t="s">
        <v>2</v>
      </c>
      <c r="B285" s="74">
        <v>56549.5</v>
      </c>
      <c r="C285" s="74">
        <v>4826.1000000000004</v>
      </c>
      <c r="D285" s="74">
        <v>1119</v>
      </c>
      <c r="E285" s="75">
        <f>D285/C285*100</f>
        <v>23.186423820476161</v>
      </c>
      <c r="F285" s="76">
        <f t="shared" si="90"/>
        <v>1.9787973368464797</v>
      </c>
      <c r="G285" s="72"/>
    </row>
    <row r="286" spans="1:8" ht="330" customHeight="1">
      <c r="A286" s="155" t="s">
        <v>139</v>
      </c>
      <c r="B286" s="156">
        <v>333522.8</v>
      </c>
      <c r="C286" s="156">
        <v>196744.9</v>
      </c>
      <c r="D286" s="156">
        <v>183569.8</v>
      </c>
      <c r="E286" s="157">
        <f t="shared" si="89"/>
        <v>93.303460470894024</v>
      </c>
      <c r="F286" s="158">
        <f t="shared" si="90"/>
        <v>55.039655459836624</v>
      </c>
      <c r="G286" s="154" t="s">
        <v>198</v>
      </c>
      <c r="H286" s="97"/>
    </row>
    <row r="287" spans="1:8" s="64" customFormat="1" ht="30">
      <c r="A287" s="159" t="s">
        <v>63</v>
      </c>
      <c r="B287" s="275">
        <v>62304.9</v>
      </c>
      <c r="C287" s="275">
        <v>27566.7</v>
      </c>
      <c r="D287" s="275">
        <v>23274.6</v>
      </c>
      <c r="E287" s="143">
        <f t="shared" si="89"/>
        <v>84.43012765401734</v>
      </c>
      <c r="F287" s="144">
        <f t="shared" si="90"/>
        <v>37.355970397191875</v>
      </c>
      <c r="G287" s="154" t="s">
        <v>173</v>
      </c>
    </row>
    <row r="288" spans="1:8" s="64" customFormat="1" ht="90">
      <c r="A288" s="141" t="s">
        <v>157</v>
      </c>
      <c r="B288" s="145">
        <v>931.8</v>
      </c>
      <c r="C288" s="145">
        <v>776.8</v>
      </c>
      <c r="D288" s="145">
        <v>119.9</v>
      </c>
      <c r="E288" s="143">
        <f t="shared" ref="E288" si="92">D288/C288*100</f>
        <v>15.435118434603504</v>
      </c>
      <c r="F288" s="144">
        <f t="shared" ref="F288" si="93">D288/B288*100</f>
        <v>12.867568147671173</v>
      </c>
      <c r="G288" s="154" t="s">
        <v>169</v>
      </c>
    </row>
    <row r="289" spans="1:8" s="64" customFormat="1">
      <c r="A289" s="283"/>
      <c r="B289" s="284"/>
      <c r="C289" s="284"/>
      <c r="D289" s="284"/>
      <c r="E289" s="285"/>
      <c r="F289" s="286"/>
      <c r="G289" s="287"/>
    </row>
    <row r="290" spans="1:8" s="64" customFormat="1" ht="16.149999999999999" customHeight="1">
      <c r="A290" s="114"/>
      <c r="B290" s="115"/>
      <c r="C290" s="115"/>
      <c r="D290" s="115"/>
      <c r="E290" s="116"/>
      <c r="F290" s="117"/>
      <c r="G290" s="118"/>
    </row>
    <row r="291" spans="1:8" s="43" customFormat="1" ht="22.15" customHeight="1">
      <c r="A291" s="288" t="s">
        <v>65</v>
      </c>
      <c r="B291" s="288"/>
      <c r="C291" s="288"/>
      <c r="D291" s="288"/>
      <c r="E291" s="288"/>
      <c r="F291" s="288"/>
      <c r="G291" s="288"/>
    </row>
    <row r="292" spans="1:8" s="43" customFormat="1" ht="31.15" customHeight="1">
      <c r="A292" s="289" t="s">
        <v>142</v>
      </c>
      <c r="B292" s="289"/>
      <c r="C292" s="289"/>
      <c r="D292" s="289"/>
      <c r="E292" s="289"/>
      <c r="F292" s="289"/>
      <c r="G292" s="289"/>
    </row>
    <row r="293" spans="1:8" s="43" customFormat="1" ht="15.6" customHeight="1">
      <c r="A293" s="100"/>
      <c r="B293" s="100"/>
      <c r="C293" s="100"/>
      <c r="D293" s="51"/>
      <c r="E293" s="65"/>
      <c r="F293" s="66"/>
      <c r="G293" s="67" t="s">
        <v>45</v>
      </c>
    </row>
    <row r="294" spans="1:8" ht="90">
      <c r="A294" s="23" t="s">
        <v>57</v>
      </c>
      <c r="B294" s="23" t="s">
        <v>141</v>
      </c>
      <c r="C294" s="23" t="s">
        <v>163</v>
      </c>
      <c r="D294" s="23" t="s">
        <v>164</v>
      </c>
      <c r="E294" s="23" t="s">
        <v>66</v>
      </c>
      <c r="F294" s="23" t="s">
        <v>67</v>
      </c>
      <c r="G294" s="23" t="s">
        <v>117</v>
      </c>
    </row>
    <row r="295" spans="1:8" ht="19.899999999999999" customHeight="1">
      <c r="A295" s="68" t="s">
        <v>19</v>
      </c>
      <c r="B295" s="69">
        <f>B296</f>
        <v>42716.6</v>
      </c>
      <c r="C295" s="69">
        <f t="shared" ref="C295:D295" si="94">C296</f>
        <v>31965.5</v>
      </c>
      <c r="D295" s="69">
        <f t="shared" si="94"/>
        <v>29541.700000000004</v>
      </c>
      <c r="E295" s="70">
        <f>D295/C295*100</f>
        <v>92.417450063349563</v>
      </c>
      <c r="F295" s="71">
        <f>D295/B295*100</f>
        <v>69.157423577719214</v>
      </c>
      <c r="G295" s="72"/>
    </row>
    <row r="296" spans="1:8" ht="16.149999999999999" customHeight="1">
      <c r="A296" s="73" t="s">
        <v>1</v>
      </c>
      <c r="B296" s="74">
        <f>SUM(B297:B300)</f>
        <v>42716.6</v>
      </c>
      <c r="C296" s="74">
        <f>SUM(C297:C300)</f>
        <v>31965.5</v>
      </c>
      <c r="D296" s="74">
        <f>SUM(D297:D300)</f>
        <v>29541.700000000004</v>
      </c>
      <c r="E296" s="75">
        <f>D296/C296*100</f>
        <v>92.417450063349563</v>
      </c>
      <c r="F296" s="76">
        <f>D296/B296*100</f>
        <v>69.157423577719214</v>
      </c>
      <c r="G296" s="72"/>
    </row>
    <row r="297" spans="1:8" s="39" customFormat="1" ht="30">
      <c r="A297" s="12" t="s">
        <v>44</v>
      </c>
      <c r="B297" s="77">
        <f>18165.1+3558.6+3659.5</f>
        <v>25383.199999999997</v>
      </c>
      <c r="C297" s="77">
        <f>15422.7+2848.4+2767.3</f>
        <v>21038.400000000001</v>
      </c>
      <c r="D297" s="77">
        <f>13656.1+2820.3+2750</f>
        <v>19226.400000000001</v>
      </c>
      <c r="E297" s="75">
        <f>D297/C297*100</f>
        <v>91.387177732146924</v>
      </c>
      <c r="F297" s="76">
        <f>D297/B297*100</f>
        <v>75.744586970909907</v>
      </c>
      <c r="G297" s="154" t="s">
        <v>172</v>
      </c>
      <c r="H297" s="161"/>
    </row>
    <row r="298" spans="1:8" s="39" customFormat="1" ht="45">
      <c r="A298" s="11" t="s">
        <v>204</v>
      </c>
      <c r="B298" s="77">
        <f>250+355.5+150</f>
        <v>755.5</v>
      </c>
      <c r="C298" s="77">
        <f>250+355.5+150</f>
        <v>755.5</v>
      </c>
      <c r="D298" s="77">
        <f>108+71.9</f>
        <v>179.9</v>
      </c>
      <c r="E298" s="75">
        <f>D298/C298*100</f>
        <v>23.812045003309066</v>
      </c>
      <c r="F298" s="76">
        <f>D298/B298*100</f>
        <v>23.812045003309066</v>
      </c>
      <c r="G298" s="154" t="s">
        <v>207</v>
      </c>
      <c r="H298" s="161"/>
    </row>
    <row r="299" spans="1:8" s="39" customFormat="1" ht="30">
      <c r="A299" s="11" t="s">
        <v>205</v>
      </c>
      <c r="B299" s="77">
        <f>10171.6</f>
        <v>10171.6</v>
      </c>
      <c r="C299" s="77">
        <f>10171.6</f>
        <v>10171.6</v>
      </c>
      <c r="D299" s="77">
        <f>10135.4</f>
        <v>10135.4</v>
      </c>
      <c r="E299" s="75">
        <f>D299/C299*100</f>
        <v>99.644107121790071</v>
      </c>
      <c r="F299" s="76">
        <f>D299/B299*100</f>
        <v>99.644107121790071</v>
      </c>
      <c r="G299" s="154" t="s">
        <v>206</v>
      </c>
    </row>
    <row r="300" spans="1:8" s="39" customFormat="1" ht="60">
      <c r="A300" s="11" t="s">
        <v>98</v>
      </c>
      <c r="B300" s="79">
        <v>6406.3</v>
      </c>
      <c r="C300" s="77">
        <v>0</v>
      </c>
      <c r="D300" s="77">
        <v>0</v>
      </c>
      <c r="E300" s="80">
        <v>0</v>
      </c>
      <c r="F300" s="81">
        <v>0</v>
      </c>
      <c r="G300" s="78" t="s">
        <v>200</v>
      </c>
    </row>
    <row r="301" spans="1:8" s="82" customFormat="1" ht="48" customHeight="1">
      <c r="A301" s="291" t="s">
        <v>80</v>
      </c>
      <c r="B301" s="291"/>
      <c r="C301" s="291"/>
      <c r="D301" s="291"/>
      <c r="E301" s="291"/>
      <c r="F301" s="291"/>
      <c r="G301" s="291"/>
    </row>
    <row r="302" spans="1:8" s="82" customFormat="1" ht="11.25" customHeight="1">
      <c r="A302" s="13"/>
      <c r="B302" s="13"/>
      <c r="C302" s="13"/>
      <c r="D302" s="13"/>
      <c r="E302" s="83"/>
      <c r="F302" s="84"/>
      <c r="G302" s="85"/>
    </row>
    <row r="303" spans="1:8" s="44" customFormat="1" ht="26.45" customHeight="1">
      <c r="A303" s="18" t="s">
        <v>170</v>
      </c>
      <c r="B303" s="18"/>
      <c r="C303" s="18"/>
      <c r="D303" s="86"/>
      <c r="E303" s="87"/>
      <c r="F303" s="88"/>
      <c r="G303" s="89"/>
    </row>
    <row r="304" spans="1:8" s="92" customFormat="1" ht="15" customHeight="1">
      <c r="A304" s="290" t="s">
        <v>137</v>
      </c>
      <c r="B304" s="290"/>
      <c r="C304" s="290"/>
      <c r="D304" s="290"/>
      <c r="E304" s="90"/>
      <c r="F304" s="91"/>
      <c r="G304" s="91"/>
    </row>
    <row r="305" spans="1:7" s="109" customFormat="1" ht="12.6" customHeight="1">
      <c r="A305" s="110"/>
      <c r="B305" s="111"/>
      <c r="C305" s="111"/>
      <c r="D305" s="111"/>
      <c r="E305" s="108"/>
      <c r="F305" s="102"/>
      <c r="G305" s="102"/>
    </row>
    <row r="306" spans="1:7" s="109" customFormat="1" ht="13.15" customHeight="1">
      <c r="A306" s="112"/>
      <c r="B306" s="113"/>
      <c r="C306" s="113"/>
      <c r="D306" s="113"/>
      <c r="E306" s="108"/>
      <c r="F306" s="102"/>
      <c r="G306" s="102"/>
    </row>
    <row r="307" spans="1:7" ht="0.6" customHeight="1">
      <c r="A307" s="93"/>
      <c r="B307" s="19"/>
      <c r="C307" s="19"/>
    </row>
    <row r="309" spans="1:7">
      <c r="A309" s="95"/>
      <c r="B309" s="96"/>
      <c r="C309" s="96"/>
      <c r="D309" s="96"/>
    </row>
    <row r="310" spans="1:7">
      <c r="A310" s="95"/>
      <c r="B310" s="96"/>
      <c r="C310" s="96"/>
      <c r="D310" s="96"/>
    </row>
    <row r="311" spans="1:7">
      <c r="A311" s="95"/>
      <c r="B311" s="96"/>
      <c r="C311" s="96"/>
      <c r="D311" s="96"/>
    </row>
    <row r="312" spans="1:7">
      <c r="A312" s="95"/>
      <c r="B312" s="97"/>
      <c r="C312" s="97"/>
      <c r="D312" s="97"/>
    </row>
    <row r="313" spans="1:7">
      <c r="A313" s="95"/>
      <c r="B313" s="1"/>
      <c r="C313" s="1"/>
      <c r="D313" s="98"/>
    </row>
    <row r="314" spans="1:7">
      <c r="A314" s="95"/>
      <c r="B314" s="97"/>
      <c r="C314" s="97"/>
      <c r="D314" s="97"/>
    </row>
    <row r="315" spans="1:7">
      <c r="A315" s="95"/>
      <c r="B315" s="97"/>
      <c r="C315" s="97"/>
      <c r="D315" s="97"/>
    </row>
    <row r="316" spans="1:7">
      <c r="B316" s="97"/>
      <c r="C316" s="97"/>
      <c r="D316" s="97"/>
    </row>
    <row r="317" spans="1:7">
      <c r="A317" s="95"/>
      <c r="B317" s="97"/>
      <c r="C317" s="97"/>
      <c r="D317" s="97"/>
    </row>
    <row r="318" spans="1:7">
      <c r="B318" s="1"/>
      <c r="C318" s="1"/>
      <c r="D318" s="98"/>
    </row>
    <row r="319" spans="1:7">
      <c r="B319" s="97"/>
      <c r="C319" s="97"/>
      <c r="D319" s="97"/>
    </row>
    <row r="320" spans="1:7">
      <c r="B320" s="97"/>
      <c r="C320" s="97"/>
      <c r="D320" s="97"/>
    </row>
    <row r="321" spans="2:4">
      <c r="B321" s="96"/>
      <c r="C321" s="96"/>
      <c r="D321" s="96"/>
    </row>
    <row r="322" spans="2:4">
      <c r="B322" s="97"/>
      <c r="C322" s="97"/>
      <c r="D322" s="97"/>
    </row>
    <row r="323" spans="2:4">
      <c r="B323" s="97"/>
      <c r="C323" s="97"/>
      <c r="D323" s="97"/>
    </row>
    <row r="324" spans="2:4">
      <c r="B324" s="97"/>
      <c r="C324" s="97"/>
      <c r="D324" s="97"/>
    </row>
    <row r="325" spans="2:4">
      <c r="B325" s="97"/>
      <c r="C325" s="97"/>
      <c r="D325" s="97"/>
    </row>
    <row r="326" spans="2:4">
      <c r="B326" s="97"/>
      <c r="C326" s="97"/>
      <c r="D326" s="97"/>
    </row>
    <row r="327" spans="2:4">
      <c r="B327" s="96"/>
      <c r="C327" s="96"/>
      <c r="D327" s="96"/>
    </row>
    <row r="328" spans="2:4">
      <c r="B328" s="96"/>
      <c r="C328" s="96"/>
      <c r="D328" s="96"/>
    </row>
    <row r="329" spans="2:4">
      <c r="B329" s="97"/>
      <c r="C329" s="97"/>
      <c r="D329" s="97"/>
    </row>
    <row r="330" spans="2:4">
      <c r="B330" s="97"/>
      <c r="C330" s="97"/>
      <c r="D330" s="97"/>
    </row>
    <row r="331" spans="2:4">
      <c r="B331" s="97"/>
      <c r="C331" s="97"/>
      <c r="D331" s="97"/>
    </row>
    <row r="332" spans="2:4">
      <c r="B332" s="97"/>
      <c r="C332" s="97"/>
      <c r="D332" s="97"/>
    </row>
    <row r="333" spans="2:4">
      <c r="B333" s="97"/>
      <c r="C333" s="97"/>
      <c r="D333" s="97"/>
    </row>
    <row r="334" spans="2:4">
      <c r="B334" s="97"/>
      <c r="C334" s="97"/>
      <c r="D334" s="97"/>
    </row>
    <row r="335" spans="2:4">
      <c r="B335" s="97"/>
      <c r="C335" s="97"/>
      <c r="D335" s="97"/>
    </row>
    <row r="336" spans="2:4">
      <c r="B336" s="97"/>
      <c r="C336" s="97"/>
      <c r="D336" s="97"/>
    </row>
    <row r="337" spans="2:4">
      <c r="B337" s="97"/>
      <c r="C337" s="97"/>
      <c r="D337" s="97"/>
    </row>
    <row r="338" spans="2:4">
      <c r="B338" s="96"/>
      <c r="C338" s="96"/>
      <c r="D338" s="96"/>
    </row>
    <row r="339" spans="2:4">
      <c r="B339" s="97"/>
    </row>
  </sheetData>
  <mergeCells count="72">
    <mergeCell ref="A11:G11"/>
    <mergeCell ref="A101:G101"/>
    <mergeCell ref="A102:G102"/>
    <mergeCell ref="A103:G103"/>
    <mergeCell ref="A12:D12"/>
    <mergeCell ref="A71:G71"/>
    <mergeCell ref="A72:G72"/>
    <mergeCell ref="A73:G73"/>
    <mergeCell ref="A74:G74"/>
    <mergeCell ref="A90:G90"/>
    <mergeCell ref="A91:G91"/>
    <mergeCell ref="A33:F33"/>
    <mergeCell ref="A60:F60"/>
    <mergeCell ref="A130:G130"/>
    <mergeCell ref="A131:G131"/>
    <mergeCell ref="A154:G154"/>
    <mergeCell ref="A239:G239"/>
    <mergeCell ref="A92:G92"/>
    <mergeCell ref="A93:G93"/>
    <mergeCell ref="A179:G179"/>
    <mergeCell ref="A104:G104"/>
    <mergeCell ref="A115:G115"/>
    <mergeCell ref="A128:G128"/>
    <mergeCell ref="A129:G129"/>
    <mergeCell ref="A116:G116"/>
    <mergeCell ref="A117:G117"/>
    <mergeCell ref="A118:G118"/>
    <mergeCell ref="A292:G292"/>
    <mergeCell ref="A301:G301"/>
    <mergeCell ref="A277:G277"/>
    <mergeCell ref="A278:G278"/>
    <mergeCell ref="A279:G279"/>
    <mergeCell ref="A280:G280"/>
    <mergeCell ref="A291:G291"/>
    <mergeCell ref="A240:G240"/>
    <mergeCell ref="A255:G255"/>
    <mergeCell ref="A180:G180"/>
    <mergeCell ref="A181:G181"/>
    <mergeCell ref="A254:G254"/>
    <mergeCell ref="A252:G252"/>
    <mergeCell ref="A304:D304"/>
    <mergeCell ref="A193:G193"/>
    <mergeCell ref="A194:G194"/>
    <mergeCell ref="A195:G195"/>
    <mergeCell ref="A196:G196"/>
    <mergeCell ref="A209:G209"/>
    <mergeCell ref="A210:G210"/>
    <mergeCell ref="A211:G211"/>
    <mergeCell ref="A212:G212"/>
    <mergeCell ref="A224:G224"/>
    <mergeCell ref="A225:G225"/>
    <mergeCell ref="A226:G226"/>
    <mergeCell ref="A227:G227"/>
    <mergeCell ref="A237:G237"/>
    <mergeCell ref="A238:G238"/>
    <mergeCell ref="A267:G267"/>
    <mergeCell ref="A1:G1"/>
    <mergeCell ref="A266:G266"/>
    <mergeCell ref="A167:G167"/>
    <mergeCell ref="A178:G178"/>
    <mergeCell ref="A143:G143"/>
    <mergeCell ref="A144:G144"/>
    <mergeCell ref="A145:G145"/>
    <mergeCell ref="A165:G165"/>
    <mergeCell ref="A166:G166"/>
    <mergeCell ref="A155:G155"/>
    <mergeCell ref="A156:G156"/>
    <mergeCell ref="A157:G157"/>
    <mergeCell ref="A164:G164"/>
    <mergeCell ref="A264:G264"/>
    <mergeCell ref="A265:G265"/>
    <mergeCell ref="A253:G253"/>
  </mergeCells>
  <pageMargins left="0.39370078740157483" right="0.39370078740157483" top="0.39370078740157483" bottom="0.39370078740157483" header="0.31496062992125984" footer="0.19685039370078741"/>
  <pageSetup paperSize="9" scale="76" firstPageNumber="389" fitToHeight="3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пояснительная</vt:lpstr>
      <vt:lpstr>пояснительная!Область_печати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2023-11-14T04:23:51Z</dcterms:modified>
</cp:coreProperties>
</file>