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Дорфонд 2023 и на 2024-2026 год" sheetId="17" r:id="rId1"/>
  </sheets>
  <calcPr calcId="125725"/>
</workbook>
</file>

<file path=xl/calcChain.xml><?xml version="1.0" encoding="utf-8"?>
<calcChain xmlns="http://schemas.openxmlformats.org/spreadsheetml/2006/main">
  <c r="E20" i="17"/>
  <c r="D20"/>
  <c r="E21"/>
  <c r="D21"/>
  <c r="C25"/>
  <c r="F24"/>
  <c r="H20"/>
  <c r="G20"/>
  <c r="F20"/>
  <c r="F23"/>
  <c r="F21"/>
  <c r="C20" l="1"/>
  <c r="F19"/>
  <c r="G19"/>
  <c r="H19"/>
  <c r="C19"/>
  <c r="F25" l="1"/>
  <c r="H10"/>
  <c r="G10"/>
  <c r="F10"/>
  <c r="E10"/>
  <c r="D10"/>
  <c r="C10"/>
  <c r="D19"/>
  <c r="E18" l="1"/>
  <c r="E19" s="1"/>
  <c r="G25"/>
  <c r="H25"/>
  <c r="E25"/>
  <c r="D25"/>
  <c r="F26" l="1"/>
  <c r="G26"/>
  <c r="H26"/>
  <c r="E26"/>
  <c r="C26"/>
  <c r="D26" l="1"/>
</calcChain>
</file>

<file path=xl/sharedStrings.xml><?xml version="1.0" encoding="utf-8"?>
<sst xmlns="http://schemas.openxmlformats.org/spreadsheetml/2006/main" count="43" uniqueCount="42">
  <si>
    <t>040 108 07173 01 0000 110</t>
  </si>
  <si>
    <t>Код бюджетной классификации</t>
  </si>
  <si>
    <t>Всего доходов, в том числе: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</si>
  <si>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Акцизы</t>
    </r>
    <r>
      <rPr>
        <sz val="10"/>
        <rFont val="Times New Roman"/>
        <family val="1"/>
        <charset val="204"/>
      </rPr>
      <t xml:space="preserve">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  </r>
  </si>
  <si>
    <t>100 1 03 02 231 01 0000 110,                      100 1 03 02 241 01 0000 110,                      100 1 03 02 251 01 0000 110,                   100 1 03 02 261 01 0000 110</t>
  </si>
  <si>
    <t>000 1 06 04000 02 0000 110</t>
  </si>
  <si>
    <t>Приложение к письму</t>
  </si>
  <si>
    <t>2024  год</t>
  </si>
  <si>
    <t>Прогнозируемые объемы</t>
  </si>
  <si>
    <t xml:space="preserve">Наименование источников </t>
  </si>
  <si>
    <t>2025  год</t>
  </si>
  <si>
    <r>
      <rPr>
        <b/>
        <sz val="10"/>
        <rFont val="Times New Roman"/>
        <family val="1"/>
        <charset val="204"/>
      </rPr>
      <t>2. Транспортный налог</t>
    </r>
    <r>
      <rPr>
        <sz val="10"/>
        <rFont val="Times New Roman"/>
        <family val="1"/>
        <charset val="204"/>
      </rPr>
      <t>, подлежащий зачислению в местный бюджет</t>
    </r>
  </si>
  <si>
    <r>
      <t xml:space="preserve">3. Государственная пошлина </t>
    </r>
    <r>
      <rPr>
        <sz val="10"/>
        <rFont val="Times New Roman"/>
        <family val="1"/>
        <charset val="204"/>
      </rPr>
      <t>за выдачу органом местного самоуправления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  </r>
  </si>
  <si>
    <t>040 116 11064 01 0000 140</t>
  </si>
  <si>
    <t>(тыс.рублей)</t>
  </si>
  <si>
    <t>Ожидаемая оценка</t>
  </si>
  <si>
    <t>1</t>
  </si>
  <si>
    <t>Остатки муниципального дорожного фонда, неиспользованные в прошлом финансовом году</t>
  </si>
  <si>
    <t>Итого расходов</t>
  </si>
  <si>
    <t>Отклонение (доходы - расходы)</t>
  </si>
  <si>
    <t>Информация по прогнозу источников формирования и использования средств муниципального дорожного фонда  города Урай на очередной финансовый 2024 год и на плановый период 2025 и 2026 годов</t>
  </si>
  <si>
    <t>2023 год</t>
  </si>
  <si>
    <t>2026  год</t>
  </si>
  <si>
    <t>План, утвержденный решением Думы города Урай от 25.11.2022 №125</t>
  </si>
  <si>
    <t>188 116 01123 01 0003 140</t>
  </si>
  <si>
    <r>
      <t xml:space="preserve">5.  Штрафы за нарушение правил движения тяжеловесного и (или) крупногабаритного транспортного средства, </t>
    </r>
    <r>
      <rPr>
        <sz val="10"/>
        <rFont val="Times New Roman"/>
        <family val="1"/>
        <charset val="204"/>
      </rPr>
      <t>зачисляемые в местный бюджет (источник дорожного фонда с 01.01.2024г.)</t>
    </r>
  </si>
  <si>
    <r>
      <t xml:space="preserve">6.  Субсидии </t>
    </r>
    <r>
      <rPr>
        <sz val="10"/>
        <rFont val="Times New Roman"/>
        <family val="1"/>
        <charset val="204"/>
      </rPr>
      <t>на капитальный ремонт и ремонт автомобильных дорог общего пользования местного значения</t>
    </r>
  </si>
  <si>
    <t>050 2 02 20041 04 0000 150</t>
  </si>
  <si>
    <r>
      <rPr>
        <b/>
        <sz val="10"/>
        <rFont val="Times New Roman"/>
        <family val="1"/>
        <charset val="204"/>
      </rPr>
      <t xml:space="preserve">4.  Плата в счет возмещения вреда, причиняемого автомобильным дорогам местного значения </t>
    </r>
    <r>
      <rPr>
        <sz val="10"/>
        <rFont val="Times New Roman"/>
        <family val="1"/>
        <charset val="204"/>
      </rPr>
      <t>тяжеловесными транспортными средствами, зачисляемые в местный бюджет</t>
    </r>
  </si>
  <si>
    <t>Всего доходов:</t>
  </si>
  <si>
    <t xml:space="preserve">Уточненный план </t>
  </si>
  <si>
    <r>
      <t xml:space="preserve">7.  Субсидии </t>
    </r>
    <r>
      <rPr>
        <sz val="10"/>
        <rFont val="Times New Roman"/>
        <family val="1"/>
        <charset val="204"/>
      </rPr>
      <t>на приведение автомобильных дорог местного значения в нормативное состояние</t>
    </r>
  </si>
  <si>
    <t>Муниципальная программа "Развитие жилищно-коммунального комплекса и повышение энергетической эффективности в городе Урай на 2019-2030 годы (содержание автомобильных дорог общего пользования и искусственных сооружений на них)</t>
  </si>
  <si>
    <t xml:space="preserve">040 0409 18 1 0120700 410 310 040 0409 18 1 10220300 244 225 040 0409 18 1 10220700 244 225 </t>
  </si>
  <si>
    <t>Муниципальная программа "Развитие транспортной системы города Урай" подпрограмма I "Дорожное хозяйство" Основные мероприятия "Строительство, реконструкция автомобильных дорог", "Капитальный ремонт , ремонт и содержание автомобильных дорог"</t>
  </si>
  <si>
    <t xml:space="preserve"> 040 0409 18 1 02 82390 244 225, 040 0409 18 1 02 S2390 244 225</t>
  </si>
  <si>
    <t>040 0409 18 1 02 20300 244 225</t>
  </si>
  <si>
    <t>Муниципальная программа "Развитие транспортной системы города Урай" подпрограмма I "Дорожное хозяйство" (наказы избирателей)</t>
  </si>
  <si>
    <t>Муниципальная программа "Развитие транспортной системы города Урай" подпрограмма I "Дорожное хозяйство" Основное мероприятие "Капитальный ремонт, ремонт и содержание автомобильных дорог"</t>
  </si>
  <si>
    <t>Муниципальная программа "Развитие транспортной системы города Урай" подпрограмма I "Дорожное хозяйство" Основное мероприятие "Капитальный ремонт, ремонт и содержание автомобильных дорог"  (приведение автомобильных дорог местного значения в нормативное состояние, субсидии ОБ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</si>
  <si>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040 0409 18 1 02 83000 244 225, 040 0409 18 1 02 S3000 244 225,</t>
  </si>
  <si>
    <t>040 0409 3510120700 244 225, 040 0503 35 1 0520300 414,310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</si>
</sst>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_-* #,##0.0\ _₽_-;\-* #,##0.0\ _₽_-;_-* &quot;-&quot;?\ _₽_-;_-@_-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3" fontId="2" fillId="0" borderId="0" xfId="2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horizontal="right" vertical="center"/>
    </xf>
    <xf numFmtId="164" fontId="2" fillId="0" borderId="1" xfId="2" applyNumberFormat="1" applyFont="1" applyFill="1" applyBorder="1" applyAlignment="1" applyProtection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3" fillId="2" borderId="1" xfId="1" applyNumberFormat="1" applyFont="1" applyFill="1" applyBorder="1" applyAlignment="1" applyProtection="1">
      <alignment horizontal="right"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3" fontId="3" fillId="2" borderId="1" xfId="2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vertical="center" wrapText="1"/>
    </xf>
    <xf numFmtId="49" fontId="11" fillId="0" borderId="1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horizontal="right" vertical="center"/>
    </xf>
    <xf numFmtId="166" fontId="3" fillId="0" borderId="1" xfId="2" applyNumberFormat="1" applyFont="1" applyFill="1" applyBorder="1" applyAlignment="1" applyProtection="1">
      <alignment horizontal="right" vertical="center"/>
    </xf>
    <xf numFmtId="167" fontId="3" fillId="0" borderId="1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center"/>
    </xf>
    <xf numFmtId="0" fontId="13" fillId="2" borderId="1" xfId="1" applyNumberFormat="1" applyFont="1" applyFill="1" applyBorder="1" applyAlignment="1" applyProtection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 applyProtection="1">
      <alignment horizontal="right" vertical="center"/>
    </xf>
    <xf numFmtId="164" fontId="14" fillId="0" borderId="1" xfId="1" applyNumberFormat="1" applyFont="1" applyFill="1" applyBorder="1" applyAlignment="1" applyProtection="1">
      <alignment horizontal="right" vertical="center"/>
    </xf>
    <xf numFmtId="164" fontId="14" fillId="0" borderId="1" xfId="1" applyNumberFormat="1" applyFont="1" applyFill="1" applyBorder="1" applyAlignment="1" applyProtection="1">
      <alignment horizontal="right" vertical="center" wrapText="1"/>
    </xf>
    <xf numFmtId="0" fontId="13" fillId="0" borderId="1" xfId="1" applyNumberFormat="1" applyFont="1" applyFill="1" applyBorder="1" applyAlignment="1" applyProtection="1">
      <alignment vertical="top"/>
    </xf>
    <xf numFmtId="167" fontId="13" fillId="0" borderId="1" xfId="1" applyNumberFormat="1" applyFont="1" applyFill="1" applyBorder="1" applyAlignment="1" applyProtection="1">
      <alignment vertical="top"/>
    </xf>
    <xf numFmtId="164" fontId="14" fillId="0" borderId="1" xfId="1" applyNumberFormat="1" applyFont="1" applyFill="1" applyBorder="1" applyAlignment="1" applyProtection="1"/>
    <xf numFmtId="164" fontId="13" fillId="0" borderId="1" xfId="1" applyNumberFormat="1" applyFont="1" applyFill="1" applyBorder="1" applyAlignment="1" applyProtection="1">
      <alignment vertical="center"/>
    </xf>
    <xf numFmtId="164" fontId="13" fillId="0" borderId="1" xfId="1" applyNumberFormat="1" applyFont="1" applyFill="1" applyBorder="1" applyAlignment="1" applyProtection="1">
      <alignment vertical="top"/>
    </xf>
    <xf numFmtId="0" fontId="14" fillId="0" borderId="0" xfId="1" applyNumberFormat="1" applyFont="1" applyFill="1" applyBorder="1" applyAlignment="1" applyProtection="1">
      <alignment vertical="top"/>
    </xf>
    <xf numFmtId="0" fontId="14" fillId="3" borderId="1" xfId="1" applyNumberFormat="1" applyFont="1" applyFill="1" applyBorder="1" applyAlignment="1" applyProtection="1">
      <alignment horizontal="left" vertical="center" wrapText="1"/>
    </xf>
    <xf numFmtId="49" fontId="14" fillId="3" borderId="1" xfId="0" applyNumberFormat="1" applyFont="1" applyFill="1" applyBorder="1" applyAlignment="1">
      <alignment horizont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 applyProtection="1">
      <alignment vertical="center"/>
    </xf>
    <xf numFmtId="49" fontId="15" fillId="0" borderId="1" xfId="1" applyNumberFormat="1" applyFont="1" applyFill="1" applyBorder="1" applyAlignment="1" applyProtection="1">
      <alignment horizontal="center" vertical="center"/>
    </xf>
    <xf numFmtId="43" fontId="3" fillId="2" borderId="3" xfId="2" applyFont="1" applyFill="1" applyBorder="1" applyAlignment="1" applyProtection="1">
      <alignment horizontal="center" vertical="center" wrapText="1"/>
    </xf>
    <xf numFmtId="43" fontId="3" fillId="2" borderId="4" xfId="2" applyFont="1" applyFill="1" applyBorder="1" applyAlignment="1" applyProtection="1">
      <alignment horizontal="center" vertical="center" wrapText="1"/>
    </xf>
    <xf numFmtId="43" fontId="3" fillId="2" borderId="5" xfId="2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topLeftCell="A5" workbookViewId="0">
      <pane xSplit="2" ySplit="4" topLeftCell="C16" activePane="bottomRight" state="frozen"/>
      <selection activeCell="A5" sqref="A5"/>
      <selection pane="topRight" activeCell="C5" sqref="C5"/>
      <selection pane="bottomLeft" activeCell="A9" sqref="A9"/>
      <selection pane="bottomRight" activeCell="A5" sqref="A5:H26"/>
    </sheetView>
  </sheetViews>
  <sheetFormatPr defaultColWidth="9.140625" defaultRowHeight="12.75"/>
  <cols>
    <col min="1" max="1" width="72.85546875" style="13" customWidth="1"/>
    <col min="2" max="2" width="26" style="14" customWidth="1"/>
    <col min="3" max="3" width="15.85546875" style="44" customWidth="1"/>
    <col min="4" max="4" width="16.42578125" style="15" customWidth="1"/>
    <col min="5" max="5" width="13.5703125" style="15" customWidth="1"/>
    <col min="6" max="6" width="14.140625" style="15" customWidth="1"/>
    <col min="7" max="7" width="13.140625" style="15" customWidth="1"/>
    <col min="8" max="8" width="15.7109375" style="15" customWidth="1"/>
    <col min="9" max="16384" width="9.140625" style="15"/>
  </cols>
  <sheetData>
    <row r="1" spans="1:9" ht="16.5" hidden="1" customHeight="1">
      <c r="C1" s="54"/>
      <c r="D1" s="54"/>
      <c r="G1" s="7" t="s">
        <v>6</v>
      </c>
      <c r="H1" s="7"/>
      <c r="I1" s="7"/>
    </row>
    <row r="2" spans="1:9" ht="15.75" hidden="1" customHeight="1">
      <c r="C2" s="54"/>
      <c r="D2" s="54"/>
      <c r="G2" s="7"/>
      <c r="H2" s="7"/>
      <c r="I2" s="7"/>
    </row>
    <row r="3" spans="1:9" ht="15" hidden="1" customHeight="1">
      <c r="C3" s="54"/>
      <c r="D3" s="54"/>
      <c r="G3" s="7"/>
      <c r="H3" s="7"/>
      <c r="I3" s="7"/>
    </row>
    <row r="4" spans="1:9" ht="15" hidden="1" customHeight="1">
      <c r="C4" s="54"/>
      <c r="D4" s="54"/>
      <c r="G4" s="7"/>
      <c r="H4" s="7"/>
      <c r="I4" s="7"/>
    </row>
    <row r="5" spans="1:9" s="18" customFormat="1" ht="41.25" customHeight="1">
      <c r="A5" s="53" t="s">
        <v>20</v>
      </c>
      <c r="B5" s="53"/>
      <c r="C5" s="53"/>
      <c r="D5" s="53"/>
      <c r="E5" s="53"/>
      <c r="F5" s="53"/>
      <c r="G5" s="53"/>
      <c r="H5" s="53"/>
    </row>
    <row r="6" spans="1:9" s="2" customFormat="1" ht="15" customHeight="1">
      <c r="A6" s="3"/>
      <c r="B6" s="3"/>
      <c r="C6" s="33"/>
      <c r="H6" s="8" t="s">
        <v>14</v>
      </c>
    </row>
    <row r="7" spans="1:9" s="16" customFormat="1" ht="27" customHeight="1">
      <c r="A7" s="55" t="s">
        <v>9</v>
      </c>
      <c r="B7" s="57" t="s">
        <v>1</v>
      </c>
      <c r="C7" s="59" t="s">
        <v>21</v>
      </c>
      <c r="D7" s="60"/>
      <c r="E7" s="60"/>
      <c r="F7" s="50" t="s">
        <v>8</v>
      </c>
      <c r="G7" s="51"/>
      <c r="H7" s="52"/>
    </row>
    <row r="8" spans="1:9" s="16" customFormat="1" ht="63.75">
      <c r="A8" s="56"/>
      <c r="B8" s="58"/>
      <c r="C8" s="34" t="s">
        <v>23</v>
      </c>
      <c r="D8" s="19" t="s">
        <v>30</v>
      </c>
      <c r="E8" s="19" t="s">
        <v>15</v>
      </c>
      <c r="F8" s="20" t="s">
        <v>7</v>
      </c>
      <c r="G8" s="20" t="s">
        <v>10</v>
      </c>
      <c r="H8" s="20" t="s">
        <v>22</v>
      </c>
    </row>
    <row r="9" spans="1:9" s="16" customFormat="1" ht="15">
      <c r="A9" s="23" t="s">
        <v>16</v>
      </c>
      <c r="B9" s="24">
        <v>2</v>
      </c>
      <c r="C9" s="3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9" s="17" customFormat="1" ht="24.6" customHeight="1">
      <c r="A10" s="21" t="s">
        <v>2</v>
      </c>
      <c r="B10" s="22"/>
      <c r="C10" s="36">
        <f t="shared" ref="C10:H10" si="0">SUM(C11:C17)</f>
        <v>31728.300000000003</v>
      </c>
      <c r="D10" s="12">
        <f t="shared" si="0"/>
        <v>58076.200000000004</v>
      </c>
      <c r="E10" s="12">
        <f t="shared" si="0"/>
        <v>56165.5</v>
      </c>
      <c r="F10" s="12">
        <f t="shared" si="0"/>
        <v>78884.800000000003</v>
      </c>
      <c r="G10" s="12">
        <f t="shared" si="0"/>
        <v>32456.5</v>
      </c>
      <c r="H10" s="12">
        <f t="shared" si="0"/>
        <v>32516.5</v>
      </c>
    </row>
    <row r="11" spans="1:9" s="17" customFormat="1" ht="57" customHeight="1">
      <c r="A11" s="1" t="s">
        <v>3</v>
      </c>
      <c r="B11" s="4" t="s">
        <v>4</v>
      </c>
      <c r="C11" s="37">
        <v>17157.900000000001</v>
      </c>
      <c r="D11" s="30">
        <v>17157.900000000001</v>
      </c>
      <c r="E11" s="11">
        <v>16760</v>
      </c>
      <c r="F11" s="9">
        <v>18364.8</v>
      </c>
      <c r="G11" s="9">
        <v>18732.099999999999</v>
      </c>
      <c r="H11" s="9">
        <v>18732.099999999999</v>
      </c>
    </row>
    <row r="12" spans="1:9" s="17" customFormat="1" ht="21" customHeight="1">
      <c r="A12" s="1" t="s">
        <v>11</v>
      </c>
      <c r="B12" s="4" t="s">
        <v>5</v>
      </c>
      <c r="C12" s="37">
        <v>13482</v>
      </c>
      <c r="D12" s="30">
        <v>13482</v>
      </c>
      <c r="E12" s="11">
        <v>12554</v>
      </c>
      <c r="F12" s="9">
        <v>12885</v>
      </c>
      <c r="G12" s="9">
        <v>12940</v>
      </c>
      <c r="H12" s="9">
        <v>13000</v>
      </c>
    </row>
    <row r="13" spans="1:9" ht="66" customHeight="1">
      <c r="A13" s="5" t="s">
        <v>12</v>
      </c>
      <c r="B13" s="4" t="s">
        <v>0</v>
      </c>
      <c r="C13" s="38">
        <v>300</v>
      </c>
      <c r="D13" s="30">
        <v>0</v>
      </c>
      <c r="E13" s="10">
        <v>0</v>
      </c>
      <c r="F13" s="9">
        <v>0</v>
      </c>
      <c r="G13" s="9">
        <v>0</v>
      </c>
      <c r="H13" s="9">
        <v>0</v>
      </c>
    </row>
    <row r="14" spans="1:9" ht="48" customHeight="1">
      <c r="A14" s="1" t="s">
        <v>28</v>
      </c>
      <c r="B14" s="6" t="s">
        <v>13</v>
      </c>
      <c r="C14" s="38">
        <v>788.4</v>
      </c>
      <c r="D14" s="30">
        <v>788.4</v>
      </c>
      <c r="E14" s="10">
        <v>203.6</v>
      </c>
      <c r="F14" s="9">
        <v>784.4</v>
      </c>
      <c r="G14" s="9">
        <v>784.4</v>
      </c>
      <c r="H14" s="9">
        <v>784.4</v>
      </c>
    </row>
    <row r="15" spans="1:9" ht="48.75" customHeight="1">
      <c r="A15" s="5" t="s">
        <v>25</v>
      </c>
      <c r="B15" s="6" t="s">
        <v>24</v>
      </c>
      <c r="C15" s="38">
        <v>0</v>
      </c>
      <c r="D15" s="30">
        <v>0</v>
      </c>
      <c r="E15" s="10">
        <v>0</v>
      </c>
      <c r="F15" s="9">
        <v>0</v>
      </c>
      <c r="G15" s="9">
        <v>0</v>
      </c>
      <c r="H15" s="9">
        <v>0</v>
      </c>
    </row>
    <row r="16" spans="1:9" ht="32.25" customHeight="1">
      <c r="A16" s="5" t="s">
        <v>26</v>
      </c>
      <c r="B16" s="6" t="s">
        <v>27</v>
      </c>
      <c r="C16" s="38">
        <v>0</v>
      </c>
      <c r="D16" s="30">
        <v>26647.9</v>
      </c>
      <c r="E16" s="10">
        <v>26647.9</v>
      </c>
      <c r="F16" s="9">
        <v>2625.1</v>
      </c>
      <c r="G16" s="9">
        <v>0</v>
      </c>
      <c r="H16" s="9">
        <v>0</v>
      </c>
    </row>
    <row r="17" spans="1:8" ht="32.25" customHeight="1">
      <c r="A17" s="5" t="s">
        <v>31</v>
      </c>
      <c r="B17" s="6" t="s">
        <v>27</v>
      </c>
      <c r="C17" s="38">
        <v>0</v>
      </c>
      <c r="D17" s="30">
        <v>0</v>
      </c>
      <c r="E17" s="10">
        <v>0</v>
      </c>
      <c r="F17" s="9">
        <v>44225.5</v>
      </c>
      <c r="G17" s="9">
        <v>0</v>
      </c>
      <c r="H17" s="9">
        <v>0</v>
      </c>
    </row>
    <row r="18" spans="1:8" ht="25.5">
      <c r="A18" s="26" t="s">
        <v>17</v>
      </c>
      <c r="B18" s="27"/>
      <c r="C18" s="39"/>
      <c r="D18" s="31">
        <v>3928.7</v>
      </c>
      <c r="E18" s="31">
        <f>D18</f>
        <v>3928.7</v>
      </c>
      <c r="F18" s="28"/>
      <c r="G18" s="28"/>
      <c r="H18" s="28"/>
    </row>
    <row r="19" spans="1:8" s="17" customFormat="1">
      <c r="A19" s="29" t="s">
        <v>29</v>
      </c>
      <c r="B19" s="27"/>
      <c r="C19" s="40">
        <f>C10+C18</f>
        <v>31728.300000000003</v>
      </c>
      <c r="D19" s="32">
        <f>D10+D18</f>
        <v>62004.9</v>
      </c>
      <c r="E19" s="32">
        <f>E10+E18</f>
        <v>60094.2</v>
      </c>
      <c r="F19" s="32">
        <f t="shared" ref="F19:H19" si="1">F10+F18</f>
        <v>78884.800000000003</v>
      </c>
      <c r="G19" s="32">
        <f t="shared" si="1"/>
        <v>32456.5</v>
      </c>
      <c r="H19" s="32">
        <f t="shared" si="1"/>
        <v>32516.5</v>
      </c>
    </row>
    <row r="20" spans="1:8" s="44" customFormat="1" ht="57.75" customHeight="1">
      <c r="A20" s="45" t="s">
        <v>34</v>
      </c>
      <c r="B20" s="46" t="s">
        <v>33</v>
      </c>
      <c r="C20" s="41">
        <f>16860+3134.9+1536.3+2600+10949.4+1482.6</f>
        <v>36563.199999999997</v>
      </c>
      <c r="D20" s="41">
        <f>172361.3-D21</f>
        <v>119065.49999999999</v>
      </c>
      <c r="E20" s="41">
        <f>172361.3-E21</f>
        <v>119065.49999999999</v>
      </c>
      <c r="F20" s="41">
        <f>4293.8</f>
        <v>4293.8</v>
      </c>
      <c r="G20" s="41">
        <f>4293.8</f>
        <v>4293.8</v>
      </c>
      <c r="H20" s="41">
        <f>4293.8</f>
        <v>4293.8</v>
      </c>
    </row>
    <row r="21" spans="1:8" s="44" customFormat="1" ht="89.25">
      <c r="A21" s="45" t="s">
        <v>39</v>
      </c>
      <c r="B21" s="46" t="s">
        <v>35</v>
      </c>
      <c r="C21" s="41">
        <v>0</v>
      </c>
      <c r="D21" s="41">
        <f>26647.9+988.8+13946.6+11712.5</f>
        <v>53295.8</v>
      </c>
      <c r="E21" s="41">
        <f>26647.9+988.8+13946.6+11712.5</f>
        <v>53295.8</v>
      </c>
      <c r="F21" s="41">
        <f>2625.1+2625.1</f>
        <v>5250.2</v>
      </c>
      <c r="G21" s="41">
        <v>0</v>
      </c>
      <c r="H21" s="41">
        <v>0</v>
      </c>
    </row>
    <row r="22" spans="1:8" s="44" customFormat="1" ht="25.5">
      <c r="A22" s="45" t="s">
        <v>37</v>
      </c>
      <c r="B22" s="46" t="s">
        <v>36</v>
      </c>
      <c r="C22" s="41">
        <v>0</v>
      </c>
      <c r="D22" s="41">
        <v>0</v>
      </c>
      <c r="E22" s="41">
        <v>0</v>
      </c>
      <c r="F22" s="41">
        <v>2600</v>
      </c>
      <c r="G22" s="41">
        <v>0</v>
      </c>
      <c r="H22" s="41">
        <v>0</v>
      </c>
    </row>
    <row r="23" spans="1:8" s="44" customFormat="1" ht="38.25">
      <c r="A23" s="45" t="s">
        <v>38</v>
      </c>
      <c r="B23" s="46" t="s">
        <v>40</v>
      </c>
      <c r="C23" s="41">
        <v>0</v>
      </c>
      <c r="D23" s="41">
        <v>0</v>
      </c>
      <c r="E23" s="41">
        <v>0</v>
      </c>
      <c r="F23" s="41">
        <f>44225.5+2327.7</f>
        <v>46553.2</v>
      </c>
      <c r="G23" s="41">
        <v>0</v>
      </c>
      <c r="H23" s="41">
        <v>0</v>
      </c>
    </row>
    <row r="24" spans="1:8" s="44" customFormat="1" ht="51">
      <c r="A24" s="47" t="s">
        <v>32</v>
      </c>
      <c r="B24" s="46" t="s">
        <v>41</v>
      </c>
      <c r="C24" s="41">
        <v>96562.9</v>
      </c>
      <c r="D24" s="41">
        <v>107754.4</v>
      </c>
      <c r="E24" s="41">
        <v>107754.4</v>
      </c>
      <c r="F24" s="41">
        <f>101832.8+250</f>
        <v>102082.8</v>
      </c>
      <c r="G24" s="41">
        <v>104485.7</v>
      </c>
      <c r="H24" s="41">
        <v>105245</v>
      </c>
    </row>
    <row r="25" spans="1:8" s="44" customFormat="1" ht="21" customHeight="1">
      <c r="A25" s="48" t="s">
        <v>18</v>
      </c>
      <c r="B25" s="49"/>
      <c r="C25" s="42">
        <f>SUM(C20:C24)</f>
        <v>133126.09999999998</v>
      </c>
      <c r="D25" s="42">
        <f>D20+D24</f>
        <v>226819.89999999997</v>
      </c>
      <c r="E25" s="42">
        <f>E20+E24</f>
        <v>226819.89999999997</v>
      </c>
      <c r="F25" s="42">
        <f>SUM(F20:F24)</f>
        <v>160780</v>
      </c>
      <c r="G25" s="42">
        <f t="shared" ref="G25:H25" si="2">SUM(G20:G24)</f>
        <v>108779.5</v>
      </c>
      <c r="H25" s="42">
        <f t="shared" si="2"/>
        <v>109538.8</v>
      </c>
    </row>
    <row r="26" spans="1:8" s="44" customFormat="1" ht="22.5" customHeight="1">
      <c r="A26" s="48" t="s">
        <v>19</v>
      </c>
      <c r="B26" s="49"/>
      <c r="C26" s="43">
        <f>C10-C25</f>
        <v>-101397.79999999997</v>
      </c>
      <c r="D26" s="43">
        <f>D10+D18-D25</f>
        <v>-164814.99999999997</v>
      </c>
      <c r="E26" s="43">
        <f>E10+E18-E25</f>
        <v>-166725.69999999995</v>
      </c>
      <c r="F26" s="43">
        <f t="shared" ref="F26:H26" si="3">F10-F25</f>
        <v>-81895.199999999997</v>
      </c>
      <c r="G26" s="43">
        <f t="shared" si="3"/>
        <v>-76323</v>
      </c>
      <c r="H26" s="43">
        <f t="shared" si="3"/>
        <v>-77022.3</v>
      </c>
    </row>
  </sheetData>
  <mergeCells count="9">
    <mergeCell ref="F7:H7"/>
    <mergeCell ref="A5:H5"/>
    <mergeCell ref="C1:D1"/>
    <mergeCell ref="C2:D2"/>
    <mergeCell ref="C3:D3"/>
    <mergeCell ref="C4:D4"/>
    <mergeCell ref="A7:A8"/>
    <mergeCell ref="B7:B8"/>
    <mergeCell ref="C7:E7"/>
  </mergeCells>
  <pageMargins left="0.15748031496062992" right="0.15748031496062992" top="0.15748031496062992" bottom="0.15748031496062992" header="0.31496062992125984" footer="0.31496062992125984"/>
  <pageSetup paperSize="9" scale="70" firstPageNumber="309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Дорфонд 2023 и на 2024-2026 год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ZorinaLV</cp:lastModifiedBy>
  <cp:lastPrinted>2023-11-01T13:41:14Z</cp:lastPrinted>
  <dcterms:created xsi:type="dcterms:W3CDTF">2013-02-21T08:58:46Z</dcterms:created>
  <dcterms:modified xsi:type="dcterms:W3CDTF">2023-11-01T13:41:38Z</dcterms:modified>
</cp:coreProperties>
</file>