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3 год" sheetId="1" r:id="rId1"/>
  </sheets>
  <definedNames>
    <definedName name="_xlnm.Print_Titles" localSheetId="0">'Приложение 1-2023 год'!$6:$7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<sst xmlns="http://schemas.openxmlformats.org/spreadsheetml/2006/main" count="426" uniqueCount="410">
  <si>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</si>
  <si>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</si>
  <si>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</si>
  <si>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</si>
  <si>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</si>
  <si>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</si>
  <si>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</si>
  <si>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</si>
  <si>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</si>
  <si>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</si>
  <si>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</si>
  <si>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</si>
  <si>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</si>
  <si>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</si>
  <si>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</si>
  <si>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</si>
  <si>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</si>
  <si>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</si>
  <si>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</si>
  <si>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</si>
  <si>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</si>
  <si>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</si>
  <si>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</si>
  <si>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</si>
  <si>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</si>
  <si>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</si>
  <si>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</si>
  <si>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</si>
  <si>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</si>
  <si>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</si>
  <si>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</si>
  <si>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</si>
  <si>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</si>
  <si>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</si>
  <si>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</si>
  <si>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</si>
  <si>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</si>
  <si>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</si>
  <si>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</si>
  <si>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</si>
  <si>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</si>
  <si>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</si>
  <si>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</si>
  <si>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</si>
  <si>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</si>
  <si>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</si>
  <si>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</si>
  <si>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</si>
  <si>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</si>
  <si>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</si>
  <si>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</si>
  <si>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</si>
  <si>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</si>
  <si>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</si>
  <si>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</si>
  <si>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</si>
  <si>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</si>
  <si>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</si>
  <si>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</si>
  <si>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</si>
  <si>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</si>
  <si>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</si>
  <si>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</si>
  <si>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</si>
  <si>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</si>
  <si>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</si>
  <si>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</si>
  <si>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</si>
  <si>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</si>
  <si>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</si>
  <si>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</si>
  <si>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</si>
  <si>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</si>
  <si>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</si>
  <si>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</si>
  <si>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</si>
  <si>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</si>
  <si>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</si>
  <si>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</si>
  <si>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</si>
  <si>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</si>
  <si>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</si>
  <si>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</si>
  <si>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</si>
  <si>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</si>
  <si>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</si>
  <si>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</si>
  <si>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</si>
  <si>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</si>
  <si>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</si>
  <si>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</si>
  <si>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</si>
  <si>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</si>
  <si>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</si>
  <si>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</si>
  <si>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</si>
  <si>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</si>
  <si>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</si>
  <si>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</si>
  <si>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</si>
  <si>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</si>
  <si>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</si>
  <si>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</si>
  <si>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</si>
  <si>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</si>
  <si>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</si>
  <si>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</si>
  <si>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</si>
  <si>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</si>
  <si>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</si>
  <si>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</si>
  <si>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</si>
  <si>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</si>
  <si>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</si>
  <si>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</si>
  <si>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</si>
  <si>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</si>
  <si>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</si>
  <si>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</si>
  <si>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</si>
  <si>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</si>
  <si>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</si>
  <si>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</si>
  <si>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</si>
  <si>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</si>
  <si>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</si>
  <si>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</si>
  <si>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</si>
  <si>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</si>
  <si>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</si>
  <si>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</si>
  <si>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</si>
  <si>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</si>
  <si>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</si>
  <si>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</si>
  <si>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</si>
  <si>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</si>
  <si>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</si>
  <si>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</si>
  <si>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</si>
  <si>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</si>
  <si>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</si>
  <si>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</si>
  <si>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</si>
  <si>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</si>
  <si>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</si>
  <si>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</si>
  <si>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</si>
  <si>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</si>
  <si>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</si>
  <si>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</si>
  <si>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</si>
  <si>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</si>
  <si>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</si>
  <si>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</si>
  <si>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</si>
  <si>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</si>
  <si>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</si>
  <si>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</si>
  <si>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</si>
  <si>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</si>
  <si>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</si>
  <si>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</si>
  <si>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</si>
  <si>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</si>
  <si>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</si>
  <si>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</si>
  <si>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</si>
  <si>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</si>
  <si>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</si>
  <si>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</si>
  <si>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</si>
  <si>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</si>
  <si>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</si>
  <si>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</si>
  <si>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</si>
  <si>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</si>
  <si>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</si>
  <si>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</si>
  <si>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</si>
  <si>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</si>
  <si>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</si>
  <si>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</si>
  <si>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</si>
  <si>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</si>
  <si>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</si>
  <si>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</si>
  <si>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</si>
  <si>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</si>
  <si>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</si>
  <si>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</si>
  <si>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</si>
  <si>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</si>
  <si>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</si>
  <si>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</si>
  <si>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</si>
  <si>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</si>
  <si>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</si>
  <si>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</si>
  <si>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</si>
  <si>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</si>
  <si>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</si>
  <si>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</si>
  <si>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</si>
  <si>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</si>
  <si>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</si>
  <si>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</si>
  <si>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</si>
  <si>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</si>
  <si>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</si>
  <si>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</si>
  <si>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</si>
  <si>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</si>
  <si>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</si>
  <si>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</si>
  <si>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</si>
  <si>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</si>
  <si>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</si>
  <si>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</si>
  <si>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</si>
  <si>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</si>
  <si>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</si>
  <si>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</si>
  <si>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</si>
  <si>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</si>
  <si>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</si>
  <si>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</si>
  <si>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</si>
  <si>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</si>
  <si>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</si>
  <si>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</si>
  <si>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</si>
  <si>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</si>
  <si>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</si>
  <si>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</si>
  <si>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</si>
  <si>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</si>
  <si>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</si>
  <si>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</si>
  <si>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</si>
  <si>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</si>
  <si>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</si>
  <si>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</si>
  <si>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</si>
  <si>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</si>
  <si>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</si>
  <si>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</si>
  <si>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</si>
  <si>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</si>
  <si>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</si>
  <si>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</si>
  <si>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</si>
  <si>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</si>
  <si>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</si>
  <si>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</si>
  <si>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</si>
  <si>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</si>
  <si>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</si>
  <si>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</si>
  <si>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</si>
  <si>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</si>
  <si>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</si>
  <si>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</si>
  <si>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</si>
  <si>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</si>
  <si>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</si>
  <si>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</si>
  <si>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</si>
  <si>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</si>
  <si>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</si>
  <si>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</si>
  <si>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</si>
  <si>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</si>
  <si>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</si>
  <si>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</si>
  <si>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</si>
  <si>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</si>
  <si>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</si>
  <si>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</si>
  <si>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</si>
  <si>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</si>
  <si>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</si>
  <si>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</si>
  <si>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</si>
  <si>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</si>
  <si>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</si>
  <si>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</si>
  <si>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</si>
  <si>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</si>
  <si>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</si>
  <si>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</si>
  <si>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</si>
  <si>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</si>
  <si>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</si>
  <si>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</si>
  <si>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</si>
  <si>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</si>
  <si>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</si>
  <si>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</si>
  <si>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</si>
  <si>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</si>
  <si>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</si>
  <si>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</si>
  <si>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</si>
  <si>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</si>
  <si>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</si>
  <si>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</si>
  <si>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</si>
  <si>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</si>
  <si>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</si>
  <si>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</si>
  <si>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</si>
  <si>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</si>
  <si>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</si>
  <si>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</si>
  <si>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</si>
  <si>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</si>
  <si>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</si>
  <si>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</si>
  <si>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</si>
  <si>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</si>
  <si>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</si>
  <si>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</si>
  <si>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</si>
  <si>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</si>
  <si>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</si>
  <si>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</si>
  <si>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</si>
  <si>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</si>
  <si>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</si>
  <si>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</si>
  <si>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</si>
  <si>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</si>
  <si>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</si>
  <si>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</si>
  <si>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</si>
  <si>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</si>
  <si>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</si>
  <si>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</si>
  <si>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</si>
  <si>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</si>
  <si>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</si>
  <si>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</si>
  <si>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</si>
  <si>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</si>
  <si>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</si>
  <si>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>План на 2023 год</t>
  </si>
  <si>
    <t xml:space="preserve">000 1 01 02130 01 0000 110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</si>
  <si>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</si>
  <si>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</si>
  <si>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</si>
  <si>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</si>
  <si>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</si>
  <si>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</si>
  <si>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</si>
  <si>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</si>
  <si>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 xml:space="preserve">000  1 08 07173 01 0000 110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</si>
  <si>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</si>
  <si>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</si>
  <si>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000 1 16 10031 04 0000 140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</si>
  <si>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</si>
  <si>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</si>
  <si>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</si>
  <si>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</si>
  <si>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</si>
  <si>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</si>
  <si>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</si>
  <si>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</si>
  <si>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</si>
  <si>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</si>
  <si>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</si>
  <si>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</si>
  <si>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</si>
  <si>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</si>
  <si>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</si>
  <si>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</si>
  <si>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</si>
  <si>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 4,7 раза</t>
  </si>
  <si>
    <t>в 1,4 раза</t>
  </si>
  <si>
    <t>в 5,8 раза</t>
  </si>
  <si>
    <t>Исполнено на 01.07.2023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</si>
  <si>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</si>
  <si>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</si>
  <si>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</si>
  <si>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</si>
  <si>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</si>
  <si>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</si>
  <si>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000 2 02 20041 04 0000 150
</t>
  </si>
  <si>
    <t xml:space="preserve">000 2 02 20041 00 0000 150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</si>
  <si>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</si>
  <si>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</si>
  <si>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</si>
  <si>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</si>
  <si>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</si>
  <si>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000 1 01 02140 01 0000 110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</si>
  <si>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</si>
  <si>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</si>
  <si>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000 1 16 01100 01 0000 140
</t>
  </si>
  <si>
    <t xml:space="preserve">000 1 16 01103 01 0000 140
</t>
  </si>
  <si>
    <t>в 7,3 раза</t>
  </si>
  <si>
    <t>в 2,6 раза</t>
  </si>
  <si>
    <t>в 2,4 раза</t>
  </si>
  <si>
    <t>в 1,7 раза</t>
  </si>
  <si>
    <t>в 2,3 раза</t>
  </si>
  <si>
    <t>в 1,3 раза</t>
  </si>
  <si>
    <t>% исполнения к уточненному плану на 2023 год</t>
  </si>
  <si>
    <t>Исполнение по доходам бюджета городского округа Урай Ханты-Мансийского автономного округа-Югры за 1 полугодие 2023 года</t>
  </si>
  <si>
    <t xml:space="preserve">% исполнения к уточненному плану за                 1 полугодие            2023 года </t>
  </si>
  <si>
    <t>Уточненный  план на 1 полугодие                      2023 года</t>
  </si>
  <si>
    <t>к пояснительной записке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</si>
</sst>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49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0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93">
      <selection activeCell="A1" sqref="A1:G208"/>
    </sheetView>
  </sheetViews>
  <sheetFormatPr defaultColWidth="9.140625" defaultRowHeight="12.75"/>
  <cols>
    <col min="1" max="1" width="65.00390625" style="24" customWidth="1"/>
    <col min="2" max="2" width="26.00390625" style="37" customWidth="1"/>
    <col min="3" max="4" width="13.140625" style="38" customWidth="1"/>
    <col min="5" max="6" width="13.00390625" style="4" customWidth="1"/>
    <col min="7" max="7" width="11.57421875" style="70" customWidth="1"/>
    <col min="8" max="16384" width="9.140625" style="4" customWidth="1"/>
  </cols>
  <sheetData>
    <row r="1" spans="1:7" ht="15">
      <c r="A1" s="23"/>
      <c r="B1" s="76" t="s">
        <v>256</v>
      </c>
      <c r="C1" s="76"/>
      <c r="D1" s="76"/>
      <c r="E1" s="76"/>
      <c r="F1" s="76"/>
      <c r="G1" s="76"/>
    </row>
    <row r="2" spans="2:7" ht="15">
      <c r="B2" s="76" t="s">
        <v>409</v>
      </c>
      <c r="C2" s="76"/>
      <c r="D2" s="76"/>
      <c r="E2" s="76"/>
      <c r="F2" s="76"/>
      <c r="G2" s="76"/>
    </row>
    <row r="3" spans="2:7" ht="15">
      <c r="B3" s="77"/>
      <c r="C3" s="77"/>
      <c r="D3" s="77"/>
      <c r="E3" s="77"/>
      <c r="F3" s="77"/>
      <c r="G3" s="77"/>
    </row>
    <row r="4" spans="1:7" s="5" customFormat="1" ht="21.75" customHeight="1">
      <c r="A4" s="78" t="s">
        <v>406</v>
      </c>
      <c r="B4" s="78"/>
      <c r="C4" s="78"/>
      <c r="D4" s="78"/>
      <c r="E4" s="78"/>
      <c r="F4" s="78"/>
      <c r="G4" s="78"/>
    </row>
    <row r="5" spans="1:7" ht="20.25" customHeight="1">
      <c r="A5" s="25"/>
      <c r="B5" s="26"/>
      <c r="C5" s="60"/>
      <c r="D5" s="60"/>
      <c r="G5" s="60" t="s">
        <v>181</v>
      </c>
    </row>
    <row r="6" spans="1:7" ht="84.75" customHeight="1">
      <c r="A6" s="22" t="s">
        <v>333</v>
      </c>
      <c r="B6" s="22" t="s">
        <v>0</v>
      </c>
      <c r="C6" s="27" t="s">
        <v>346</v>
      </c>
      <c r="D6" s="27" t="s">
        <v>408</v>
      </c>
      <c r="E6" s="27" t="s">
        <v>380</v>
      </c>
      <c r="F6" s="22" t="s">
        <v>407</v>
      </c>
      <c r="G6" s="22" t="s">
        <v>405</v>
      </c>
    </row>
    <row r="7" spans="1:7" s="3" customFormat="1" ht="12" customHeight="1">
      <c r="A7" s="19">
        <v>1</v>
      </c>
      <c r="B7" s="19">
        <v>2</v>
      </c>
      <c r="C7" s="62">
        <v>3</v>
      </c>
      <c r="D7" s="62">
        <v>4</v>
      </c>
      <c r="E7" s="63">
        <v>5</v>
      </c>
      <c r="F7" s="63">
        <v>6</v>
      </c>
      <c r="G7" s="74">
        <v>7</v>
      </c>
    </row>
    <row r="8" spans="1:7" ht="17.25" customHeight="1">
      <c r="A8" s="10" t="s">
        <v>1</v>
      </c>
      <c r="B8" s="11" t="s">
        <v>2</v>
      </c>
      <c r="C8" s="43">
        <f>C9+C28+C38+C49+C56+C72+C79+C88+C97+C18+C148</f>
        <v>1097583.4</v>
      </c>
      <c r="D8" s="43">
        <f>D9+D28+D38+D49+D56+D72+D79+D88+D97+D18+D148</f>
        <v>495869.5</v>
      </c>
      <c r="E8" s="43">
        <f>E9+E28+E38+E49+E56+E72+E79+E88+E97+E18+E148</f>
        <v>545602.3</v>
      </c>
      <c r="F8" s="43">
        <f>E8/D8*100</f>
        <v>110.02941298063303</v>
      </c>
      <c r="G8" s="71">
        <f>E8/C8*100</f>
        <v>49.70941615917297</v>
      </c>
    </row>
    <row r="9" spans="1:7" ht="12.75">
      <c r="A9" s="15" t="s">
        <v>3</v>
      </c>
      <c r="B9" s="11" t="s">
        <v>4</v>
      </c>
      <c r="C9" s="43">
        <f>C10</f>
        <v>707614.7</v>
      </c>
      <c r="D9" s="43">
        <f>D10</f>
        <v>313447.7</v>
      </c>
      <c r="E9" s="43">
        <f>E10</f>
        <v>345428.7</v>
      </c>
      <c r="F9" s="43">
        <f aca="true" t="shared" si="0" ref="F9:F72">E9/D9*100</f>
        <v>110.20297804067474</v>
      </c>
      <c r="G9" s="71">
        <f aca="true" t="shared" si="1" ref="G9:G73">E9/C9*100</f>
        <v>48.81593047741943</v>
      </c>
    </row>
    <row r="10" spans="1:7" ht="19.5" customHeight="1">
      <c r="A10" s="15" t="s">
        <v>5</v>
      </c>
      <c r="B10" s="11" t="s">
        <v>6</v>
      </c>
      <c r="C10" s="43">
        <f>SUM(C11:C17)</f>
        <v>707614.7</v>
      </c>
      <c r="D10" s="43">
        <f>SUM(D11:D17)</f>
        <v>313447.7</v>
      </c>
      <c r="E10" s="43">
        <f>SUM(E11:E17)</f>
        <v>345428.7</v>
      </c>
      <c r="F10" s="43">
        <f t="shared" si="0"/>
        <v>110.20297804067474</v>
      </c>
      <c r="G10" s="71">
        <f t="shared" si="1"/>
        <v>48.81593047741943</v>
      </c>
    </row>
    <row r="11" spans="1:7" ht="51">
      <c r="A11" s="16" t="s">
        <v>121</v>
      </c>
      <c r="B11" s="17" t="s">
        <v>7</v>
      </c>
      <c r="C11" s="44">
        <v>674111</v>
      </c>
      <c r="D11" s="44">
        <v>296510.8</v>
      </c>
      <c r="E11" s="44">
        <v>325248.4</v>
      </c>
      <c r="F11" s="45">
        <f t="shared" si="0"/>
        <v>109.69192353195905</v>
      </c>
      <c r="G11" s="72">
        <f t="shared" si="1"/>
        <v>48.248493200674666</v>
      </c>
    </row>
    <row r="12" spans="1:7" ht="76.5">
      <c r="A12" s="16" t="s">
        <v>148</v>
      </c>
      <c r="B12" s="17" t="s">
        <v>8</v>
      </c>
      <c r="C12" s="44">
        <v>3516.7</v>
      </c>
      <c r="D12" s="44">
        <v>1863.9</v>
      </c>
      <c r="E12" s="44">
        <v>2234.2</v>
      </c>
      <c r="F12" s="45">
        <f t="shared" si="0"/>
        <v>119.86694565159073</v>
      </c>
      <c r="G12" s="72">
        <f t="shared" si="1"/>
        <v>63.53115136349419</v>
      </c>
    </row>
    <row r="13" spans="1:7" ht="36.75" customHeight="1">
      <c r="A13" s="16" t="s">
        <v>75</v>
      </c>
      <c r="B13" s="28" t="s">
        <v>64</v>
      </c>
      <c r="C13" s="44">
        <v>5571.3</v>
      </c>
      <c r="D13" s="44">
        <v>2952.8</v>
      </c>
      <c r="E13" s="44">
        <v>374.8</v>
      </c>
      <c r="F13" s="45">
        <f t="shared" si="0"/>
        <v>12.69303711731238</v>
      </c>
      <c r="G13" s="72">
        <f t="shared" si="1"/>
        <v>6.727334733365642</v>
      </c>
    </row>
    <row r="14" spans="1:7" ht="63.75">
      <c r="A14" s="16" t="s">
        <v>122</v>
      </c>
      <c r="B14" s="17" t="s">
        <v>65</v>
      </c>
      <c r="C14" s="44">
        <v>8765.7</v>
      </c>
      <c r="D14" s="44">
        <v>4295.2</v>
      </c>
      <c r="E14" s="44">
        <v>4624.5</v>
      </c>
      <c r="F14" s="45">
        <f t="shared" si="0"/>
        <v>107.6666977090706</v>
      </c>
      <c r="G14" s="72">
        <f t="shared" si="1"/>
        <v>52.7567678565317</v>
      </c>
    </row>
    <row r="15" spans="1:7" ht="63.75">
      <c r="A15" s="21" t="s">
        <v>267</v>
      </c>
      <c r="B15" s="40" t="s">
        <v>263</v>
      </c>
      <c r="C15" s="44">
        <v>15650</v>
      </c>
      <c r="D15" s="44">
        <v>7825</v>
      </c>
      <c r="E15" s="44">
        <v>7156</v>
      </c>
      <c r="F15" s="45">
        <f t="shared" si="0"/>
        <v>91.45047923322683</v>
      </c>
      <c r="G15" s="72">
        <f t="shared" si="1"/>
        <v>45.725239616613415</v>
      </c>
    </row>
    <row r="16" spans="1:7" ht="38.25" customHeight="1">
      <c r="A16" s="21" t="s">
        <v>348</v>
      </c>
      <c r="B16" s="40" t="s">
        <v>347</v>
      </c>
      <c r="C16" s="44">
        <v>0</v>
      </c>
      <c r="D16" s="44">
        <v>0</v>
      </c>
      <c r="E16" s="44">
        <v>4578.8</v>
      </c>
      <c r="F16" s="45">
        <v>0</v>
      </c>
      <c r="G16" s="72">
        <v>0</v>
      </c>
    </row>
    <row r="17" spans="1:7" ht="38.25" customHeight="1">
      <c r="A17" s="21" t="s">
        <v>393</v>
      </c>
      <c r="B17" s="40" t="s">
        <v>394</v>
      </c>
      <c r="C17" s="44">
        <v>0</v>
      </c>
      <c r="D17" s="44">
        <v>0</v>
      </c>
      <c r="E17" s="44">
        <v>1212</v>
      </c>
      <c r="F17" s="45">
        <v>0</v>
      </c>
      <c r="G17" s="72">
        <v>0</v>
      </c>
    </row>
    <row r="18" spans="1:7" ht="25.5">
      <c r="A18" s="15" t="s">
        <v>91</v>
      </c>
      <c r="B18" s="11" t="s">
        <v>92</v>
      </c>
      <c r="C18" s="43">
        <f>C19</f>
        <v>17157.9</v>
      </c>
      <c r="D18" s="43">
        <f>D19</f>
        <v>8028.9</v>
      </c>
      <c r="E18" s="43">
        <f>E19</f>
        <v>8092.799999999999</v>
      </c>
      <c r="F18" s="43">
        <f t="shared" si="0"/>
        <v>100.79587490191682</v>
      </c>
      <c r="G18" s="71">
        <f t="shared" si="1"/>
        <v>47.16661129858548</v>
      </c>
    </row>
    <row r="19" spans="1:7" ht="25.5">
      <c r="A19" s="21" t="s">
        <v>93</v>
      </c>
      <c r="B19" s="17" t="s">
        <v>94</v>
      </c>
      <c r="C19" s="45">
        <f>C20+C22+C24+C26</f>
        <v>17157.9</v>
      </c>
      <c r="D19" s="45">
        <f>D20+D22+D24+D26</f>
        <v>8028.9</v>
      </c>
      <c r="E19" s="45">
        <f>E20+E22+E24+E26</f>
        <v>8092.799999999999</v>
      </c>
      <c r="F19" s="45">
        <f t="shared" si="0"/>
        <v>100.79587490191682</v>
      </c>
      <c r="G19" s="72">
        <f t="shared" si="1"/>
        <v>47.16661129858548</v>
      </c>
    </row>
    <row r="20" spans="1:7" ht="51">
      <c r="A20" s="21" t="s">
        <v>115</v>
      </c>
      <c r="B20" s="17" t="s">
        <v>95</v>
      </c>
      <c r="C20" s="45">
        <f>C21</f>
        <v>7907.4</v>
      </c>
      <c r="D20" s="45">
        <f>D21</f>
        <v>3653.7</v>
      </c>
      <c r="E20" s="45">
        <f>E21</f>
        <v>4171.9</v>
      </c>
      <c r="F20" s="45">
        <f t="shared" si="0"/>
        <v>114.18288310479787</v>
      </c>
      <c r="G20" s="72">
        <f t="shared" si="1"/>
        <v>52.75944052406606</v>
      </c>
    </row>
    <row r="21" spans="1:7" s="7" customFormat="1" ht="76.5">
      <c r="A21" s="14" t="s">
        <v>264</v>
      </c>
      <c r="B21" s="13" t="s">
        <v>189</v>
      </c>
      <c r="C21" s="46">
        <v>7907.4</v>
      </c>
      <c r="D21" s="46">
        <v>3653.7</v>
      </c>
      <c r="E21" s="46">
        <v>4171.9</v>
      </c>
      <c r="F21" s="46">
        <f t="shared" si="0"/>
        <v>114.18288310479787</v>
      </c>
      <c r="G21" s="73">
        <f t="shared" si="1"/>
        <v>52.75944052406606</v>
      </c>
    </row>
    <row r="22" spans="1:7" ht="63.75">
      <c r="A22" s="21" t="s">
        <v>116</v>
      </c>
      <c r="B22" s="17" t="s">
        <v>96</v>
      </c>
      <c r="C22" s="45">
        <f>C23</f>
        <v>50</v>
      </c>
      <c r="D22" s="45">
        <f>D23</f>
        <v>25</v>
      </c>
      <c r="E22" s="45">
        <f>E23</f>
        <v>21.7</v>
      </c>
      <c r="F22" s="45">
        <f t="shared" si="0"/>
        <v>86.8</v>
      </c>
      <c r="G22" s="72">
        <f t="shared" si="1"/>
        <v>43.4</v>
      </c>
    </row>
    <row r="23" spans="1:7" s="7" customFormat="1" ht="89.25">
      <c r="A23" s="14" t="s">
        <v>265</v>
      </c>
      <c r="B23" s="13" t="s">
        <v>190</v>
      </c>
      <c r="C23" s="46">
        <v>50</v>
      </c>
      <c r="D23" s="46">
        <v>25</v>
      </c>
      <c r="E23" s="46">
        <v>21.7</v>
      </c>
      <c r="F23" s="46">
        <f t="shared" si="0"/>
        <v>86.8</v>
      </c>
      <c r="G23" s="73">
        <f t="shared" si="1"/>
        <v>43.4</v>
      </c>
    </row>
    <row r="24" spans="1:7" ht="51">
      <c r="A24" s="21" t="s">
        <v>117</v>
      </c>
      <c r="B24" s="17" t="s">
        <v>97</v>
      </c>
      <c r="C24" s="45">
        <f>C25</f>
        <v>9200.5</v>
      </c>
      <c r="D24" s="45">
        <f>D25</f>
        <v>4350.2</v>
      </c>
      <c r="E24" s="45">
        <f>E25</f>
        <v>4419.7</v>
      </c>
      <c r="F24" s="45">
        <f t="shared" si="0"/>
        <v>101.59762769527838</v>
      </c>
      <c r="G24" s="72">
        <f t="shared" si="1"/>
        <v>48.037606651812396</v>
      </c>
    </row>
    <row r="25" spans="1:7" s="7" customFormat="1" ht="76.5">
      <c r="A25" s="14" t="s">
        <v>266</v>
      </c>
      <c r="B25" s="13" t="s">
        <v>191</v>
      </c>
      <c r="C25" s="46">
        <v>9200.5</v>
      </c>
      <c r="D25" s="46">
        <v>4350.2</v>
      </c>
      <c r="E25" s="46">
        <v>4419.7</v>
      </c>
      <c r="F25" s="46">
        <f t="shared" si="0"/>
        <v>101.59762769527838</v>
      </c>
      <c r="G25" s="73">
        <f t="shared" si="1"/>
        <v>48.037606651812396</v>
      </c>
    </row>
    <row r="26" spans="1:7" s="7" customFormat="1" ht="63.75">
      <c r="A26" s="16" t="s">
        <v>349</v>
      </c>
      <c r="B26" s="17" t="s">
        <v>350</v>
      </c>
      <c r="C26" s="45">
        <f>C27</f>
        <v>0</v>
      </c>
      <c r="D26" s="45">
        <f>D27</f>
        <v>0</v>
      </c>
      <c r="E26" s="45">
        <f>E27</f>
        <v>-520.5</v>
      </c>
      <c r="F26" s="45">
        <v>0</v>
      </c>
      <c r="G26" s="72">
        <v>0</v>
      </c>
    </row>
    <row r="27" spans="1:7" s="7" customFormat="1" ht="78.75" customHeight="1">
      <c r="A27" s="14" t="s">
        <v>351</v>
      </c>
      <c r="B27" s="13" t="s">
        <v>352</v>
      </c>
      <c r="C27" s="46">
        <v>0</v>
      </c>
      <c r="D27" s="46">
        <v>0</v>
      </c>
      <c r="E27" s="46">
        <v>-520.5</v>
      </c>
      <c r="F27" s="46">
        <v>0</v>
      </c>
      <c r="G27" s="73">
        <v>0</v>
      </c>
    </row>
    <row r="28" spans="1:7" ht="19.5" customHeight="1">
      <c r="A28" s="15" t="s">
        <v>9</v>
      </c>
      <c r="B28" s="11" t="s">
        <v>10</v>
      </c>
      <c r="C28" s="43">
        <f>C29+C36+C34+C32</f>
        <v>151174.59999999998</v>
      </c>
      <c r="D28" s="43">
        <f>D29+D36+D34+D32</f>
        <v>81387.29999999999</v>
      </c>
      <c r="E28" s="43">
        <f>E29+E36+E34+E32</f>
        <v>95649.9</v>
      </c>
      <c r="F28" s="43">
        <f t="shared" si="0"/>
        <v>117.52435576558014</v>
      </c>
      <c r="G28" s="71">
        <f t="shared" si="1"/>
        <v>63.27114475579892</v>
      </c>
    </row>
    <row r="29" spans="1:7" s="6" customFormat="1" ht="25.5">
      <c r="A29" s="15" t="s">
        <v>66</v>
      </c>
      <c r="B29" s="11" t="s">
        <v>11</v>
      </c>
      <c r="C29" s="43">
        <f>C30+C31</f>
        <v>144508.9</v>
      </c>
      <c r="D29" s="43">
        <f>D30+D31</f>
        <v>78034.79999999999</v>
      </c>
      <c r="E29" s="43">
        <f>E30+E31</f>
        <v>94150.3</v>
      </c>
      <c r="F29" s="43">
        <f t="shared" si="0"/>
        <v>120.65168360782627</v>
      </c>
      <c r="G29" s="71">
        <f t="shared" si="1"/>
        <v>65.15190413877623</v>
      </c>
    </row>
    <row r="30" spans="1:7" ht="25.5">
      <c r="A30" s="16" t="s">
        <v>131</v>
      </c>
      <c r="B30" s="17" t="s">
        <v>71</v>
      </c>
      <c r="C30" s="45">
        <v>100601.3</v>
      </c>
      <c r="D30" s="45">
        <v>54324.7</v>
      </c>
      <c r="E30" s="45">
        <v>73689</v>
      </c>
      <c r="F30" s="45">
        <f t="shared" si="0"/>
        <v>135.64547986459198</v>
      </c>
      <c r="G30" s="72">
        <f t="shared" si="1"/>
        <v>73.2485564301853</v>
      </c>
    </row>
    <row r="31" spans="1:7" ht="51">
      <c r="A31" s="16" t="s">
        <v>138</v>
      </c>
      <c r="B31" s="17" t="s">
        <v>72</v>
      </c>
      <c r="C31" s="45">
        <v>43907.6</v>
      </c>
      <c r="D31" s="45">
        <v>23710.1</v>
      </c>
      <c r="E31" s="45">
        <v>20461.3</v>
      </c>
      <c r="F31" s="45">
        <f t="shared" si="0"/>
        <v>86.29782244697408</v>
      </c>
      <c r="G31" s="72">
        <f t="shared" si="1"/>
        <v>46.6008162595997</v>
      </c>
    </row>
    <row r="32" spans="1:7" ht="19.5" customHeight="1">
      <c r="A32" s="64" t="s">
        <v>353</v>
      </c>
      <c r="B32" s="65" t="s">
        <v>354</v>
      </c>
      <c r="C32" s="43">
        <f>C33</f>
        <v>0</v>
      </c>
      <c r="D32" s="43">
        <f>D33</f>
        <v>0</v>
      </c>
      <c r="E32" s="43">
        <f>E33</f>
        <v>-342.1</v>
      </c>
      <c r="F32" s="43">
        <v>0</v>
      </c>
      <c r="G32" s="71">
        <v>0</v>
      </c>
    </row>
    <row r="33" spans="1:7" ht="24.75" customHeight="1">
      <c r="A33" s="55" t="s">
        <v>353</v>
      </c>
      <c r="B33" s="66" t="s">
        <v>355</v>
      </c>
      <c r="C33" s="45">
        <v>0</v>
      </c>
      <c r="D33" s="45">
        <v>0</v>
      </c>
      <c r="E33" s="45">
        <v>-342.1</v>
      </c>
      <c r="F33" s="45">
        <v>0</v>
      </c>
      <c r="G33" s="72">
        <v>0</v>
      </c>
    </row>
    <row r="34" spans="1:7" ht="20.25" customHeight="1">
      <c r="A34" s="51" t="s">
        <v>298</v>
      </c>
      <c r="B34" s="52" t="s">
        <v>299</v>
      </c>
      <c r="C34" s="43">
        <f>C35</f>
        <v>39.3</v>
      </c>
      <c r="D34" s="43">
        <f>D35</f>
        <v>39.3</v>
      </c>
      <c r="E34" s="43">
        <f>E35</f>
        <v>183.2</v>
      </c>
      <c r="F34" s="43">
        <f t="shared" si="0"/>
        <v>466.1577608142494</v>
      </c>
      <c r="G34" s="49" t="s">
        <v>377</v>
      </c>
    </row>
    <row r="35" spans="1:7" ht="23.25" customHeight="1">
      <c r="A35" s="53" t="s">
        <v>298</v>
      </c>
      <c r="B35" s="54" t="s">
        <v>300</v>
      </c>
      <c r="C35" s="45">
        <v>39.3</v>
      </c>
      <c r="D35" s="45">
        <v>39.3</v>
      </c>
      <c r="E35" s="45">
        <v>183.2</v>
      </c>
      <c r="F35" s="45">
        <f t="shared" si="0"/>
        <v>466.1577608142494</v>
      </c>
      <c r="G35" s="44" t="s">
        <v>377</v>
      </c>
    </row>
    <row r="36" spans="1:7" s="6" customFormat="1" ht="25.5">
      <c r="A36" s="29" t="s">
        <v>88</v>
      </c>
      <c r="B36" s="30" t="s">
        <v>87</v>
      </c>
      <c r="C36" s="43">
        <f>C37</f>
        <v>6626.4</v>
      </c>
      <c r="D36" s="43">
        <f>D37</f>
        <v>3313.2</v>
      </c>
      <c r="E36" s="43">
        <f>E37</f>
        <v>1658.5</v>
      </c>
      <c r="F36" s="43">
        <f t="shared" si="0"/>
        <v>50.05734637208741</v>
      </c>
      <c r="G36" s="71">
        <f t="shared" si="1"/>
        <v>25.028673186043704</v>
      </c>
    </row>
    <row r="37" spans="1:7" s="6" customFormat="1" ht="25.5">
      <c r="A37" s="31" t="s">
        <v>89</v>
      </c>
      <c r="B37" s="32" t="s">
        <v>90</v>
      </c>
      <c r="C37" s="45">
        <v>6626.4</v>
      </c>
      <c r="D37" s="45">
        <v>3313.2</v>
      </c>
      <c r="E37" s="45">
        <v>1658.5</v>
      </c>
      <c r="F37" s="45">
        <f t="shared" si="0"/>
        <v>50.05734637208741</v>
      </c>
      <c r="G37" s="72">
        <f t="shared" si="1"/>
        <v>25.028673186043704</v>
      </c>
    </row>
    <row r="38" spans="1:7" ht="12.75">
      <c r="A38" s="15" t="s">
        <v>12</v>
      </c>
      <c r="B38" s="11" t="s">
        <v>13</v>
      </c>
      <c r="C38" s="43">
        <f>C39+C41+C44</f>
        <v>51652.5</v>
      </c>
      <c r="D38" s="43">
        <f>D39+D41+D44</f>
        <v>12712.7</v>
      </c>
      <c r="E38" s="43">
        <f>E39+E41+E44</f>
        <v>8868.9</v>
      </c>
      <c r="F38" s="43">
        <f t="shared" si="0"/>
        <v>69.76409417354299</v>
      </c>
      <c r="G38" s="71">
        <f t="shared" si="1"/>
        <v>17.1703208944388</v>
      </c>
    </row>
    <row r="39" spans="1:7" s="6" customFormat="1" ht="12.75">
      <c r="A39" s="15" t="s">
        <v>14</v>
      </c>
      <c r="B39" s="11" t="s">
        <v>15</v>
      </c>
      <c r="C39" s="43">
        <f>C40</f>
        <v>18398.5</v>
      </c>
      <c r="D39" s="43">
        <f>D40</f>
        <v>1839.8</v>
      </c>
      <c r="E39" s="43">
        <f>E40</f>
        <v>136.6</v>
      </c>
      <c r="F39" s="43">
        <f t="shared" si="0"/>
        <v>7.424720078269377</v>
      </c>
      <c r="G39" s="71">
        <f t="shared" si="1"/>
        <v>0.7424518303122537</v>
      </c>
    </row>
    <row r="40" spans="1:7" ht="27" customHeight="1">
      <c r="A40" s="16" t="s">
        <v>98</v>
      </c>
      <c r="B40" s="17" t="s">
        <v>16</v>
      </c>
      <c r="C40" s="45">
        <v>18398.5</v>
      </c>
      <c r="D40" s="45">
        <v>1839.8</v>
      </c>
      <c r="E40" s="45">
        <v>136.6</v>
      </c>
      <c r="F40" s="45">
        <f t="shared" si="0"/>
        <v>7.424720078269377</v>
      </c>
      <c r="G40" s="72">
        <f t="shared" si="1"/>
        <v>0.7424518303122537</v>
      </c>
    </row>
    <row r="41" spans="1:7" ht="17.25" customHeight="1">
      <c r="A41" s="15" t="s">
        <v>233</v>
      </c>
      <c r="B41" s="11" t="s">
        <v>183</v>
      </c>
      <c r="C41" s="43">
        <f>C42+C43</f>
        <v>13482</v>
      </c>
      <c r="D41" s="43">
        <f>D42+D43</f>
        <v>3566.5</v>
      </c>
      <c r="E41" s="43">
        <f>E42+E43</f>
        <v>3179.2</v>
      </c>
      <c r="F41" s="43">
        <f t="shared" si="0"/>
        <v>89.1406140473854</v>
      </c>
      <c r="G41" s="71">
        <f t="shared" si="1"/>
        <v>23.58107105770657</v>
      </c>
    </row>
    <row r="42" spans="1:7" ht="15.75" customHeight="1">
      <c r="A42" s="16" t="s">
        <v>184</v>
      </c>
      <c r="B42" s="17" t="s">
        <v>186</v>
      </c>
      <c r="C42" s="45">
        <v>5128</v>
      </c>
      <c r="D42" s="45">
        <v>2564</v>
      </c>
      <c r="E42" s="45">
        <v>2292</v>
      </c>
      <c r="F42" s="45">
        <f t="shared" si="0"/>
        <v>89.39157566302653</v>
      </c>
      <c r="G42" s="72">
        <f t="shared" si="1"/>
        <v>44.695787831513265</v>
      </c>
    </row>
    <row r="43" spans="1:7" ht="18" customHeight="1">
      <c r="A43" s="16" t="s">
        <v>185</v>
      </c>
      <c r="B43" s="17" t="s">
        <v>187</v>
      </c>
      <c r="C43" s="45">
        <v>8354</v>
      </c>
      <c r="D43" s="45">
        <v>1002.5</v>
      </c>
      <c r="E43" s="45">
        <v>887.2</v>
      </c>
      <c r="F43" s="45">
        <f t="shared" si="0"/>
        <v>88.49875311720699</v>
      </c>
      <c r="G43" s="72">
        <f t="shared" si="1"/>
        <v>10.620062245630836</v>
      </c>
    </row>
    <row r="44" spans="1:7" ht="16.5" customHeight="1">
      <c r="A44" s="15" t="s">
        <v>17</v>
      </c>
      <c r="B44" s="11" t="s">
        <v>18</v>
      </c>
      <c r="C44" s="43">
        <f>C45+C47</f>
        <v>19772</v>
      </c>
      <c r="D44" s="43">
        <f>D45+D47</f>
        <v>7306.4</v>
      </c>
      <c r="E44" s="43">
        <f>E45+E47</f>
        <v>5553.1</v>
      </c>
      <c r="F44" s="43">
        <f t="shared" si="0"/>
        <v>76.00323004489215</v>
      </c>
      <c r="G44" s="71">
        <f t="shared" si="1"/>
        <v>28.085676714545826</v>
      </c>
    </row>
    <row r="45" spans="1:7" ht="15.75" customHeight="1">
      <c r="A45" s="16" t="s">
        <v>123</v>
      </c>
      <c r="B45" s="17" t="s">
        <v>132</v>
      </c>
      <c r="C45" s="45">
        <f>C46</f>
        <v>12800</v>
      </c>
      <c r="D45" s="45">
        <f>D46</f>
        <v>6400</v>
      </c>
      <c r="E45" s="45">
        <f>E46</f>
        <v>5693</v>
      </c>
      <c r="F45" s="45">
        <f t="shared" si="0"/>
        <v>88.953125</v>
      </c>
      <c r="G45" s="72">
        <f t="shared" si="1"/>
        <v>44.4765625</v>
      </c>
    </row>
    <row r="46" spans="1:7" ht="25.5">
      <c r="A46" s="14" t="s">
        <v>125</v>
      </c>
      <c r="B46" s="13" t="s">
        <v>124</v>
      </c>
      <c r="C46" s="46">
        <v>12800</v>
      </c>
      <c r="D46" s="46">
        <v>6400</v>
      </c>
      <c r="E46" s="46">
        <v>5693</v>
      </c>
      <c r="F46" s="46">
        <f t="shared" si="0"/>
        <v>88.953125</v>
      </c>
      <c r="G46" s="73">
        <f t="shared" si="1"/>
        <v>44.4765625</v>
      </c>
    </row>
    <row r="47" spans="1:7" ht="20.25" customHeight="1">
      <c r="A47" s="16" t="s">
        <v>127</v>
      </c>
      <c r="B47" s="17" t="s">
        <v>126</v>
      </c>
      <c r="C47" s="45">
        <f>SUM(C48)</f>
        <v>6972</v>
      </c>
      <c r="D47" s="45">
        <f>SUM(D48)</f>
        <v>906.4</v>
      </c>
      <c r="E47" s="45">
        <f>SUM(E48)</f>
        <v>-139.9</v>
      </c>
      <c r="F47" s="45">
        <f t="shared" si="0"/>
        <v>-15.434686672550752</v>
      </c>
      <c r="G47" s="72">
        <v>0</v>
      </c>
    </row>
    <row r="48" spans="1:7" ht="25.5">
      <c r="A48" s="14" t="s">
        <v>129</v>
      </c>
      <c r="B48" s="13" t="s">
        <v>128</v>
      </c>
      <c r="C48" s="46">
        <v>6972</v>
      </c>
      <c r="D48" s="46">
        <v>906.4</v>
      </c>
      <c r="E48" s="46">
        <v>-139.9</v>
      </c>
      <c r="F48" s="46">
        <f t="shared" si="0"/>
        <v>-15.434686672550752</v>
      </c>
      <c r="G48" s="73">
        <v>0</v>
      </c>
    </row>
    <row r="49" spans="1:7" ht="16.5" customHeight="1">
      <c r="A49" s="15" t="s">
        <v>19</v>
      </c>
      <c r="B49" s="11" t="s">
        <v>20</v>
      </c>
      <c r="C49" s="43">
        <f>C50+C52</f>
        <v>7215.1</v>
      </c>
      <c r="D49" s="43">
        <f>D50+D52</f>
        <v>3695.6</v>
      </c>
      <c r="E49" s="43">
        <f>E50+E52</f>
        <v>3540.1</v>
      </c>
      <c r="F49" s="43">
        <f t="shared" si="0"/>
        <v>95.79229353826172</v>
      </c>
      <c r="G49" s="71">
        <f t="shared" si="1"/>
        <v>49.06515502210641</v>
      </c>
    </row>
    <row r="50" spans="1:7" ht="25.5">
      <c r="A50" s="16" t="s">
        <v>21</v>
      </c>
      <c r="B50" s="17" t="s">
        <v>22</v>
      </c>
      <c r="C50" s="45">
        <f>C51</f>
        <v>6910.1</v>
      </c>
      <c r="D50" s="45">
        <f>D51</f>
        <v>3524.2</v>
      </c>
      <c r="E50" s="45">
        <f>E51</f>
        <v>3540.1</v>
      </c>
      <c r="F50" s="45">
        <f t="shared" si="0"/>
        <v>100.45116622212133</v>
      </c>
      <c r="G50" s="72">
        <f t="shared" si="1"/>
        <v>51.23080707949234</v>
      </c>
    </row>
    <row r="51" spans="1:7" ht="38.25">
      <c r="A51" s="14" t="s">
        <v>61</v>
      </c>
      <c r="B51" s="13" t="s">
        <v>23</v>
      </c>
      <c r="C51" s="47">
        <v>6910.1</v>
      </c>
      <c r="D51" s="47">
        <v>3524.2</v>
      </c>
      <c r="E51" s="47">
        <v>3540.1</v>
      </c>
      <c r="F51" s="46">
        <f t="shared" si="0"/>
        <v>100.45116622212133</v>
      </c>
      <c r="G51" s="73">
        <f t="shared" si="1"/>
        <v>51.23080707949234</v>
      </c>
    </row>
    <row r="52" spans="1:7" ht="25.5">
      <c r="A52" s="16" t="s">
        <v>24</v>
      </c>
      <c r="B52" s="17" t="s">
        <v>25</v>
      </c>
      <c r="C52" s="45">
        <f>C54+C53</f>
        <v>305</v>
      </c>
      <c r="D52" s="45">
        <f>D54+D53</f>
        <v>171.4</v>
      </c>
      <c r="E52" s="45">
        <f>E54+E53</f>
        <v>0</v>
      </c>
      <c r="F52" s="45">
        <f t="shared" si="0"/>
        <v>0</v>
      </c>
      <c r="G52" s="72">
        <f t="shared" si="1"/>
        <v>0</v>
      </c>
    </row>
    <row r="53" spans="1:7" ht="25.5">
      <c r="A53" s="14" t="s">
        <v>268</v>
      </c>
      <c r="B53" s="13" t="s">
        <v>257</v>
      </c>
      <c r="C53" s="46">
        <v>5</v>
      </c>
      <c r="D53" s="46">
        <v>5</v>
      </c>
      <c r="E53" s="46">
        <v>0</v>
      </c>
      <c r="F53" s="46">
        <f t="shared" si="0"/>
        <v>0</v>
      </c>
      <c r="G53" s="73">
        <f t="shared" si="1"/>
        <v>0</v>
      </c>
    </row>
    <row r="54" spans="1:7" ht="38.25">
      <c r="A54" s="16" t="s">
        <v>153</v>
      </c>
      <c r="B54" s="17" t="s">
        <v>99</v>
      </c>
      <c r="C54" s="45">
        <f>C55</f>
        <v>300</v>
      </c>
      <c r="D54" s="45">
        <f>D55</f>
        <v>166.4</v>
      </c>
      <c r="E54" s="45">
        <f>E55</f>
        <v>0</v>
      </c>
      <c r="F54" s="45">
        <f t="shared" si="0"/>
        <v>0</v>
      </c>
      <c r="G54" s="72">
        <f t="shared" si="1"/>
        <v>0</v>
      </c>
    </row>
    <row r="55" spans="1:7" ht="63.75">
      <c r="A55" s="14" t="s">
        <v>269</v>
      </c>
      <c r="B55" s="20" t="s">
        <v>356</v>
      </c>
      <c r="C55" s="47">
        <v>300</v>
      </c>
      <c r="D55" s="47">
        <v>166.4</v>
      </c>
      <c r="E55" s="47">
        <v>0</v>
      </c>
      <c r="F55" s="46">
        <f t="shared" si="0"/>
        <v>0</v>
      </c>
      <c r="G55" s="73">
        <f t="shared" si="1"/>
        <v>0</v>
      </c>
    </row>
    <row r="56" spans="1:7" ht="25.5">
      <c r="A56" s="15" t="s">
        <v>26</v>
      </c>
      <c r="B56" s="11" t="s">
        <v>27</v>
      </c>
      <c r="C56" s="43">
        <f>SUM(C59+C67+C57)</f>
        <v>110253.09999999999</v>
      </c>
      <c r="D56" s="43">
        <f>SUM(D59+D67+D57)</f>
        <v>48437.299999999996</v>
      </c>
      <c r="E56" s="43">
        <f>SUM(E59+E67+E57)</f>
        <v>54162.9</v>
      </c>
      <c r="F56" s="43">
        <f t="shared" si="0"/>
        <v>111.82064235620071</v>
      </c>
      <c r="G56" s="71">
        <f t="shared" si="1"/>
        <v>49.12596561910731</v>
      </c>
    </row>
    <row r="57" spans="1:7" s="1" customFormat="1" ht="51">
      <c r="A57" s="16" t="s">
        <v>62</v>
      </c>
      <c r="B57" s="33" t="s">
        <v>118</v>
      </c>
      <c r="C57" s="45">
        <f>C58</f>
        <v>157.8</v>
      </c>
      <c r="D57" s="45">
        <f>D58</f>
        <v>0</v>
      </c>
      <c r="E57" s="45">
        <f>E58</f>
        <v>1154.6</v>
      </c>
      <c r="F57" s="45">
        <v>0</v>
      </c>
      <c r="G57" s="44" t="s">
        <v>399</v>
      </c>
    </row>
    <row r="58" spans="1:7" s="2" customFormat="1" ht="38.25">
      <c r="A58" s="14" t="s">
        <v>28</v>
      </c>
      <c r="B58" s="34" t="s">
        <v>100</v>
      </c>
      <c r="C58" s="46">
        <v>157.8</v>
      </c>
      <c r="D58" s="46">
        <v>0</v>
      </c>
      <c r="E58" s="46">
        <v>1154.6</v>
      </c>
      <c r="F58" s="46">
        <v>0</v>
      </c>
      <c r="G58" s="47" t="s">
        <v>399</v>
      </c>
    </row>
    <row r="59" spans="1:7" ht="63.75">
      <c r="A59" s="16" t="s">
        <v>67</v>
      </c>
      <c r="B59" s="17" t="s">
        <v>29</v>
      </c>
      <c r="C59" s="45">
        <f>SUM(C60+C62+C64)</f>
        <v>75109.9</v>
      </c>
      <c r="D59" s="45">
        <f>SUM(D60+D62+D64)</f>
        <v>38408.299999999996</v>
      </c>
      <c r="E59" s="45">
        <f>SUM(E60+E62+E64)</f>
        <v>42115.9</v>
      </c>
      <c r="F59" s="45">
        <f t="shared" si="0"/>
        <v>109.65312185126655</v>
      </c>
      <c r="G59" s="72">
        <f t="shared" si="1"/>
        <v>56.07236862251182</v>
      </c>
    </row>
    <row r="60" spans="1:7" ht="51">
      <c r="A60" s="16" t="s">
        <v>101</v>
      </c>
      <c r="B60" s="17" t="s">
        <v>63</v>
      </c>
      <c r="C60" s="45">
        <f>SUM(C61)</f>
        <v>70151.4</v>
      </c>
      <c r="D60" s="45">
        <f>SUM(D61)</f>
        <v>34724.2</v>
      </c>
      <c r="E60" s="45">
        <f>SUM(E61)</f>
        <v>37106.3</v>
      </c>
      <c r="F60" s="45">
        <f t="shared" si="0"/>
        <v>106.86005725113898</v>
      </c>
      <c r="G60" s="72">
        <f t="shared" si="1"/>
        <v>52.894596544046166</v>
      </c>
    </row>
    <row r="61" spans="1:7" ht="63.75">
      <c r="A61" s="14" t="s">
        <v>30</v>
      </c>
      <c r="B61" s="13" t="s">
        <v>73</v>
      </c>
      <c r="C61" s="46">
        <v>70151.4</v>
      </c>
      <c r="D61" s="46">
        <v>34724.2</v>
      </c>
      <c r="E61" s="46">
        <v>37106.3</v>
      </c>
      <c r="F61" s="46">
        <f t="shared" si="0"/>
        <v>106.86005725113898</v>
      </c>
      <c r="G61" s="73">
        <f t="shared" si="1"/>
        <v>52.894596544046166</v>
      </c>
    </row>
    <row r="62" spans="1:7" ht="51">
      <c r="A62" s="16" t="s">
        <v>68</v>
      </c>
      <c r="B62" s="17" t="s">
        <v>31</v>
      </c>
      <c r="C62" s="45">
        <f>C63</f>
        <v>4957.9</v>
      </c>
      <c r="D62" s="45">
        <f>D63</f>
        <v>3684.1</v>
      </c>
      <c r="E62" s="45">
        <f>E63</f>
        <v>5008.9</v>
      </c>
      <c r="F62" s="45">
        <f t="shared" si="0"/>
        <v>135.95993594093537</v>
      </c>
      <c r="G62" s="72">
        <f t="shared" si="1"/>
        <v>101.028661328385</v>
      </c>
    </row>
    <row r="63" spans="1:7" s="8" customFormat="1" ht="51">
      <c r="A63" s="18" t="s">
        <v>270</v>
      </c>
      <c r="B63" s="13" t="s">
        <v>32</v>
      </c>
      <c r="C63" s="46">
        <v>4957.9</v>
      </c>
      <c r="D63" s="46">
        <v>3684.1</v>
      </c>
      <c r="E63" s="46">
        <v>5008.9</v>
      </c>
      <c r="F63" s="46">
        <f t="shared" si="0"/>
        <v>135.95993594093537</v>
      </c>
      <c r="G63" s="73">
        <f t="shared" si="1"/>
        <v>101.028661328385</v>
      </c>
    </row>
    <row r="64" spans="1:7" s="8" customFormat="1" ht="27.75" customHeight="1">
      <c r="A64" s="21" t="s">
        <v>271</v>
      </c>
      <c r="B64" s="19" t="s">
        <v>178</v>
      </c>
      <c r="C64" s="59">
        <f aca="true" t="shared" si="2" ref="C64:E65">C65</f>
        <v>0.6</v>
      </c>
      <c r="D64" s="59">
        <f t="shared" si="2"/>
        <v>0</v>
      </c>
      <c r="E64" s="59">
        <f t="shared" si="2"/>
        <v>0.7</v>
      </c>
      <c r="F64" s="45">
        <v>0</v>
      </c>
      <c r="G64" s="72">
        <f t="shared" si="1"/>
        <v>116.66666666666667</v>
      </c>
    </row>
    <row r="65" spans="1:7" s="8" customFormat="1" ht="33.75" customHeight="1">
      <c r="A65" s="21" t="s">
        <v>272</v>
      </c>
      <c r="B65" s="19" t="s">
        <v>179</v>
      </c>
      <c r="C65" s="59">
        <f t="shared" si="2"/>
        <v>0.6</v>
      </c>
      <c r="D65" s="59">
        <f t="shared" si="2"/>
        <v>0</v>
      </c>
      <c r="E65" s="59">
        <f t="shared" si="2"/>
        <v>0.7</v>
      </c>
      <c r="F65" s="45">
        <v>0</v>
      </c>
      <c r="G65" s="72">
        <f t="shared" si="1"/>
        <v>116.66666666666667</v>
      </c>
    </row>
    <row r="66" spans="1:7" s="8" customFormat="1" ht="63.75">
      <c r="A66" s="18" t="s">
        <v>273</v>
      </c>
      <c r="B66" s="20" t="s">
        <v>180</v>
      </c>
      <c r="C66" s="48">
        <v>0.6</v>
      </c>
      <c r="D66" s="48">
        <v>0</v>
      </c>
      <c r="E66" s="48">
        <v>0.7</v>
      </c>
      <c r="F66" s="46">
        <v>0</v>
      </c>
      <c r="G66" s="73">
        <f t="shared" si="1"/>
        <v>116.66666666666667</v>
      </c>
    </row>
    <row r="67" spans="1:7" ht="53.25" customHeight="1">
      <c r="A67" s="16" t="s">
        <v>69</v>
      </c>
      <c r="B67" s="17" t="s">
        <v>33</v>
      </c>
      <c r="C67" s="45">
        <f>C68+C70</f>
        <v>34985.4</v>
      </c>
      <c r="D67" s="45">
        <f>D68+D70</f>
        <v>10029</v>
      </c>
      <c r="E67" s="45">
        <f>E68+E70</f>
        <v>10892.4</v>
      </c>
      <c r="F67" s="45">
        <f t="shared" si="0"/>
        <v>108.60903380197426</v>
      </c>
      <c r="G67" s="72">
        <f t="shared" si="1"/>
        <v>31.134130237184653</v>
      </c>
    </row>
    <row r="68" spans="1:7" ht="54" customHeight="1">
      <c r="A68" s="16" t="s">
        <v>70</v>
      </c>
      <c r="B68" s="17" t="s">
        <v>34</v>
      </c>
      <c r="C68" s="45">
        <f>C69</f>
        <v>34815</v>
      </c>
      <c r="D68" s="45">
        <f>D69</f>
        <v>9900.4</v>
      </c>
      <c r="E68" s="45">
        <f>E69</f>
        <v>10804.3</v>
      </c>
      <c r="F68" s="45">
        <f t="shared" si="0"/>
        <v>109.129934144075</v>
      </c>
      <c r="G68" s="72">
        <f t="shared" si="1"/>
        <v>31.033462587964955</v>
      </c>
    </row>
    <row r="69" spans="1:7" ht="52.5" customHeight="1">
      <c r="A69" s="14" t="s">
        <v>102</v>
      </c>
      <c r="B69" s="13" t="s">
        <v>35</v>
      </c>
      <c r="C69" s="46">
        <f>23015+7500+4300</f>
        <v>34815</v>
      </c>
      <c r="D69" s="46">
        <v>9900.4</v>
      </c>
      <c r="E69" s="46">
        <v>10804.3</v>
      </c>
      <c r="F69" s="46">
        <f t="shared" si="0"/>
        <v>109.129934144075</v>
      </c>
      <c r="G69" s="73">
        <f t="shared" si="1"/>
        <v>31.033462587964955</v>
      </c>
    </row>
    <row r="70" spans="1:7" ht="68.25" customHeight="1">
      <c r="A70" s="16" t="s">
        <v>301</v>
      </c>
      <c r="B70" s="19" t="s">
        <v>304</v>
      </c>
      <c r="C70" s="45">
        <f>C71</f>
        <v>170.4</v>
      </c>
      <c r="D70" s="45">
        <f>D71</f>
        <v>128.6</v>
      </c>
      <c r="E70" s="45">
        <f>E71</f>
        <v>88.1</v>
      </c>
      <c r="F70" s="45">
        <f t="shared" si="0"/>
        <v>68.50699844479004</v>
      </c>
      <c r="G70" s="72">
        <f t="shared" si="1"/>
        <v>51.701877934272304</v>
      </c>
    </row>
    <row r="71" spans="1:7" ht="83.25" customHeight="1">
      <c r="A71" s="14" t="s">
        <v>302</v>
      </c>
      <c r="B71" s="20" t="s">
        <v>303</v>
      </c>
      <c r="C71" s="46">
        <v>170.4</v>
      </c>
      <c r="D71" s="46">
        <v>128.6</v>
      </c>
      <c r="E71" s="46">
        <v>88.1</v>
      </c>
      <c r="F71" s="46">
        <f t="shared" si="0"/>
        <v>68.50699844479004</v>
      </c>
      <c r="G71" s="73">
        <f t="shared" si="1"/>
        <v>51.701877934272304</v>
      </c>
    </row>
    <row r="72" spans="1:7" ht="12.75">
      <c r="A72" s="15" t="s">
        <v>36</v>
      </c>
      <c r="B72" s="11" t="s">
        <v>37</v>
      </c>
      <c r="C72" s="49">
        <f>C73</f>
        <v>1612.3</v>
      </c>
      <c r="D72" s="49">
        <f>D73</f>
        <v>930.5</v>
      </c>
      <c r="E72" s="49">
        <f>E73</f>
        <v>1004.4</v>
      </c>
      <c r="F72" s="43">
        <f t="shared" si="0"/>
        <v>107.94196668457818</v>
      </c>
      <c r="G72" s="71">
        <f t="shared" si="1"/>
        <v>62.296098740929104</v>
      </c>
    </row>
    <row r="73" spans="1:7" ht="12.75">
      <c r="A73" s="16" t="s">
        <v>104</v>
      </c>
      <c r="B73" s="17" t="s">
        <v>103</v>
      </c>
      <c r="C73" s="44">
        <f>C74+C75+C76</f>
        <v>1612.3</v>
      </c>
      <c r="D73" s="44">
        <f>D74+D75+D76</f>
        <v>930.5</v>
      </c>
      <c r="E73" s="44">
        <f>E74+E75+E76</f>
        <v>1004.4</v>
      </c>
      <c r="F73" s="45">
        <f aca="true" t="shared" si="3" ref="F73:F136">E73/D73*100</f>
        <v>107.94196668457818</v>
      </c>
      <c r="G73" s="72">
        <f t="shared" si="1"/>
        <v>62.296098740929104</v>
      </c>
    </row>
    <row r="74" spans="1:7" s="7" customFormat="1" ht="25.5">
      <c r="A74" s="14" t="s">
        <v>105</v>
      </c>
      <c r="B74" s="13" t="s">
        <v>84</v>
      </c>
      <c r="C74" s="47">
        <v>196.9</v>
      </c>
      <c r="D74" s="47">
        <v>120.6</v>
      </c>
      <c r="E74" s="47">
        <v>214.1</v>
      </c>
      <c r="F74" s="46">
        <f t="shared" si="3"/>
        <v>177.5290215588723</v>
      </c>
      <c r="G74" s="73">
        <f aca="true" t="shared" si="4" ref="G74:G141">E74/C74*100</f>
        <v>108.73539867953275</v>
      </c>
    </row>
    <row r="75" spans="1:7" ht="12.75">
      <c r="A75" s="14" t="s">
        <v>106</v>
      </c>
      <c r="B75" s="13" t="s">
        <v>85</v>
      </c>
      <c r="C75" s="47">
        <v>384.9</v>
      </c>
      <c r="D75" s="47">
        <v>164.9</v>
      </c>
      <c r="E75" s="47">
        <v>0.5</v>
      </c>
      <c r="F75" s="46">
        <f t="shared" si="3"/>
        <v>0.3032140691328078</v>
      </c>
      <c r="G75" s="73">
        <f t="shared" si="4"/>
        <v>0.12990387113535984</v>
      </c>
    </row>
    <row r="76" spans="1:7" ht="12.75">
      <c r="A76" s="16" t="s">
        <v>192</v>
      </c>
      <c r="B76" s="17" t="s">
        <v>86</v>
      </c>
      <c r="C76" s="44">
        <f>C77+C78</f>
        <v>1030.5</v>
      </c>
      <c r="D76" s="44">
        <f>D77+D78</f>
        <v>645</v>
      </c>
      <c r="E76" s="44">
        <f>E77+E78</f>
        <v>789.8</v>
      </c>
      <c r="F76" s="45">
        <f t="shared" si="3"/>
        <v>122.44961240310077</v>
      </c>
      <c r="G76" s="72">
        <f t="shared" si="4"/>
        <v>76.64240659873848</v>
      </c>
    </row>
    <row r="77" spans="1:7" s="7" customFormat="1" ht="12.75">
      <c r="A77" s="14" t="s">
        <v>149</v>
      </c>
      <c r="B77" s="13" t="s">
        <v>151</v>
      </c>
      <c r="C77" s="47">
        <v>824.9</v>
      </c>
      <c r="D77" s="47">
        <v>453</v>
      </c>
      <c r="E77" s="47">
        <v>254.5</v>
      </c>
      <c r="F77" s="46">
        <f t="shared" si="3"/>
        <v>56.18101545253863</v>
      </c>
      <c r="G77" s="73">
        <f t="shared" si="4"/>
        <v>30.852224512062072</v>
      </c>
    </row>
    <row r="78" spans="1:7" s="7" customFormat="1" ht="12.75">
      <c r="A78" s="14" t="s">
        <v>150</v>
      </c>
      <c r="B78" s="13" t="s">
        <v>152</v>
      </c>
      <c r="C78" s="47">
        <v>205.6</v>
      </c>
      <c r="D78" s="47">
        <v>192</v>
      </c>
      <c r="E78" s="47">
        <v>535.3</v>
      </c>
      <c r="F78" s="46">
        <f t="shared" si="3"/>
        <v>278.8020833333333</v>
      </c>
      <c r="G78" s="47" t="s">
        <v>400</v>
      </c>
    </row>
    <row r="79" spans="1:7" ht="25.5">
      <c r="A79" s="15" t="s">
        <v>188</v>
      </c>
      <c r="B79" s="11" t="s">
        <v>38</v>
      </c>
      <c r="C79" s="43">
        <f>C80+C83</f>
        <v>3012.4000000000005</v>
      </c>
      <c r="D79" s="43">
        <f>D80+D83</f>
        <v>2579</v>
      </c>
      <c r="E79" s="43">
        <f>E80+E83</f>
        <v>1502.8</v>
      </c>
      <c r="F79" s="43">
        <f t="shared" si="3"/>
        <v>58.27064753780535</v>
      </c>
      <c r="G79" s="71">
        <f t="shared" si="4"/>
        <v>49.88713318284424</v>
      </c>
    </row>
    <row r="80" spans="1:7" ht="12.75">
      <c r="A80" s="16" t="s">
        <v>107</v>
      </c>
      <c r="B80" s="17" t="s">
        <v>108</v>
      </c>
      <c r="C80" s="45">
        <f aca="true" t="shared" si="5" ref="C80:E81">C81</f>
        <v>238.8</v>
      </c>
      <c r="D80" s="45">
        <f t="shared" si="5"/>
        <v>120.4</v>
      </c>
      <c r="E80" s="45">
        <f t="shared" si="5"/>
        <v>19.7</v>
      </c>
      <c r="F80" s="45">
        <f t="shared" si="3"/>
        <v>16.362126245847175</v>
      </c>
      <c r="G80" s="72">
        <f t="shared" si="4"/>
        <v>8.249581239530986</v>
      </c>
    </row>
    <row r="81" spans="1:7" ht="12.75">
      <c r="A81" s="16" t="s">
        <v>76</v>
      </c>
      <c r="B81" s="17" t="s">
        <v>77</v>
      </c>
      <c r="C81" s="45">
        <f t="shared" si="5"/>
        <v>238.8</v>
      </c>
      <c r="D81" s="45">
        <f t="shared" si="5"/>
        <v>120.4</v>
      </c>
      <c r="E81" s="45">
        <f t="shared" si="5"/>
        <v>19.7</v>
      </c>
      <c r="F81" s="45">
        <f t="shared" si="3"/>
        <v>16.362126245847175</v>
      </c>
      <c r="G81" s="72">
        <f t="shared" si="4"/>
        <v>8.249581239530986</v>
      </c>
    </row>
    <row r="82" spans="1:7" ht="25.5">
      <c r="A82" s="14" t="s">
        <v>79</v>
      </c>
      <c r="B82" s="13" t="s">
        <v>78</v>
      </c>
      <c r="C82" s="46">
        <f>60+178.8</f>
        <v>238.8</v>
      </c>
      <c r="D82" s="46">
        <v>120.4</v>
      </c>
      <c r="E82" s="46">
        <v>19.7</v>
      </c>
      <c r="F82" s="46">
        <f t="shared" si="3"/>
        <v>16.362126245847175</v>
      </c>
      <c r="G82" s="73">
        <f t="shared" si="4"/>
        <v>8.249581239530986</v>
      </c>
    </row>
    <row r="83" spans="1:7" ht="12.75">
      <c r="A83" s="16" t="s">
        <v>109</v>
      </c>
      <c r="B83" s="17" t="s">
        <v>110</v>
      </c>
      <c r="C83" s="45">
        <f>C84+C86</f>
        <v>2773.6000000000004</v>
      </c>
      <c r="D83" s="45">
        <f>D84+D86</f>
        <v>2458.6</v>
      </c>
      <c r="E83" s="45">
        <f>E84+E86</f>
        <v>1483.1</v>
      </c>
      <c r="F83" s="45">
        <f t="shared" si="3"/>
        <v>60.322948019197916</v>
      </c>
      <c r="G83" s="72">
        <f t="shared" si="4"/>
        <v>53.47202192096913</v>
      </c>
    </row>
    <row r="84" spans="1:7" ht="25.5">
      <c r="A84" s="41" t="s">
        <v>240</v>
      </c>
      <c r="B84" s="17" t="s">
        <v>331</v>
      </c>
      <c r="C84" s="45">
        <f>C85</f>
        <v>698.2</v>
      </c>
      <c r="D84" s="45">
        <f>D85</f>
        <v>448.3</v>
      </c>
      <c r="E84" s="45">
        <f>E85</f>
        <v>719.6</v>
      </c>
      <c r="F84" s="45">
        <f t="shared" si="3"/>
        <v>160.51751059558333</v>
      </c>
      <c r="G84" s="72">
        <f t="shared" si="4"/>
        <v>103.06502434832426</v>
      </c>
    </row>
    <row r="85" spans="1:7" ht="25.5">
      <c r="A85" s="18" t="s">
        <v>241</v>
      </c>
      <c r="B85" s="42" t="s">
        <v>332</v>
      </c>
      <c r="C85" s="48">
        <v>698.2</v>
      </c>
      <c r="D85" s="48">
        <v>448.3</v>
      </c>
      <c r="E85" s="48">
        <v>719.6</v>
      </c>
      <c r="F85" s="46">
        <f t="shared" si="3"/>
        <v>160.51751059558333</v>
      </c>
      <c r="G85" s="73">
        <f t="shared" si="4"/>
        <v>103.06502434832426</v>
      </c>
    </row>
    <row r="86" spans="1:7" ht="12.75">
      <c r="A86" s="16" t="s">
        <v>80</v>
      </c>
      <c r="B86" s="17" t="s">
        <v>81</v>
      </c>
      <c r="C86" s="45">
        <f>SUM(C87)</f>
        <v>2075.4</v>
      </c>
      <c r="D86" s="45">
        <f>SUM(D87)</f>
        <v>2010.3</v>
      </c>
      <c r="E86" s="45">
        <f>SUM(E87)</f>
        <v>763.5</v>
      </c>
      <c r="F86" s="45">
        <f t="shared" si="3"/>
        <v>37.979406058797196</v>
      </c>
      <c r="G86" s="72">
        <f t="shared" si="4"/>
        <v>36.788089043076035</v>
      </c>
    </row>
    <row r="87" spans="1:7" s="7" customFormat="1" ht="12.75">
      <c r="A87" s="14" t="s">
        <v>82</v>
      </c>
      <c r="B87" s="13" t="s">
        <v>83</v>
      </c>
      <c r="C87" s="46">
        <v>2075.4</v>
      </c>
      <c r="D87" s="46">
        <v>2010.3</v>
      </c>
      <c r="E87" s="46">
        <v>763.5</v>
      </c>
      <c r="F87" s="46">
        <f t="shared" si="3"/>
        <v>37.979406058797196</v>
      </c>
      <c r="G87" s="73">
        <f t="shared" si="4"/>
        <v>36.788089043076035</v>
      </c>
    </row>
    <row r="88" spans="1:7" ht="25.5">
      <c r="A88" s="15" t="s">
        <v>39</v>
      </c>
      <c r="B88" s="11" t="s">
        <v>40</v>
      </c>
      <c r="C88" s="43">
        <f>C89+C92</f>
        <v>44132.299999999996</v>
      </c>
      <c r="D88" s="43">
        <f>D89+D92</f>
        <v>22699.800000000003</v>
      </c>
      <c r="E88" s="43">
        <f>E89+E92</f>
        <v>25559.1</v>
      </c>
      <c r="F88" s="43">
        <f t="shared" si="3"/>
        <v>112.59614622155259</v>
      </c>
      <c r="G88" s="71">
        <f t="shared" si="4"/>
        <v>57.914724589473025</v>
      </c>
    </row>
    <row r="89" spans="1:7" ht="51">
      <c r="A89" s="16" t="s">
        <v>119</v>
      </c>
      <c r="B89" s="17" t="s">
        <v>41</v>
      </c>
      <c r="C89" s="45">
        <f aca="true" t="shared" si="6" ref="C89:E90">C90</f>
        <v>39475.7</v>
      </c>
      <c r="D89" s="45">
        <f t="shared" si="6"/>
        <v>18948.4</v>
      </c>
      <c r="E89" s="45">
        <f t="shared" si="6"/>
        <v>20777.7</v>
      </c>
      <c r="F89" s="45">
        <f t="shared" si="3"/>
        <v>109.65411327605497</v>
      </c>
      <c r="G89" s="72">
        <f t="shared" si="4"/>
        <v>52.63415214929692</v>
      </c>
    </row>
    <row r="90" spans="1:7" ht="63.75">
      <c r="A90" s="16" t="s">
        <v>130</v>
      </c>
      <c r="B90" s="17" t="s">
        <v>111</v>
      </c>
      <c r="C90" s="45">
        <f t="shared" si="6"/>
        <v>39475.7</v>
      </c>
      <c r="D90" s="45">
        <f t="shared" si="6"/>
        <v>18948.4</v>
      </c>
      <c r="E90" s="45">
        <f t="shared" si="6"/>
        <v>20777.7</v>
      </c>
      <c r="F90" s="45">
        <f t="shared" si="3"/>
        <v>109.65411327605497</v>
      </c>
      <c r="G90" s="72">
        <f t="shared" si="4"/>
        <v>52.63415214929692</v>
      </c>
    </row>
    <row r="91" spans="1:7" ht="65.25" customHeight="1">
      <c r="A91" s="14" t="s">
        <v>112</v>
      </c>
      <c r="B91" s="13" t="s">
        <v>74</v>
      </c>
      <c r="C91" s="46">
        <f>38071+1404.7</f>
        <v>39475.7</v>
      </c>
      <c r="D91" s="46">
        <v>18948.4</v>
      </c>
      <c r="E91" s="46">
        <v>20777.7</v>
      </c>
      <c r="F91" s="46">
        <f t="shared" si="3"/>
        <v>109.65411327605497</v>
      </c>
      <c r="G91" s="73">
        <f t="shared" si="4"/>
        <v>52.63415214929692</v>
      </c>
    </row>
    <row r="92" spans="1:7" ht="25.5">
      <c r="A92" s="16" t="s">
        <v>120</v>
      </c>
      <c r="B92" s="17" t="s">
        <v>42</v>
      </c>
      <c r="C92" s="45">
        <f>C93+C95</f>
        <v>4656.599999999999</v>
      </c>
      <c r="D92" s="45">
        <f>D93+D95</f>
        <v>3751.3999999999996</v>
      </c>
      <c r="E92" s="45">
        <f>E93+E95</f>
        <v>4781.4</v>
      </c>
      <c r="F92" s="45">
        <f t="shared" si="3"/>
        <v>127.45641627125875</v>
      </c>
      <c r="G92" s="72">
        <f t="shared" si="4"/>
        <v>102.68006700167504</v>
      </c>
    </row>
    <row r="93" spans="1:7" ht="25.5">
      <c r="A93" s="16" t="s">
        <v>43</v>
      </c>
      <c r="B93" s="17" t="s">
        <v>44</v>
      </c>
      <c r="C93" s="45">
        <f>C94</f>
        <v>4605.7</v>
      </c>
      <c r="D93" s="45">
        <f>D94</f>
        <v>3727.2</v>
      </c>
      <c r="E93" s="45">
        <f>E94</f>
        <v>4660.4</v>
      </c>
      <c r="F93" s="45">
        <f t="shared" si="3"/>
        <v>125.03756170852114</v>
      </c>
      <c r="G93" s="72">
        <f t="shared" si="4"/>
        <v>101.18765877065374</v>
      </c>
    </row>
    <row r="94" spans="1:7" ht="38.25">
      <c r="A94" s="14" t="s">
        <v>135</v>
      </c>
      <c r="B94" s="13" t="s">
        <v>45</v>
      </c>
      <c r="C94" s="46">
        <v>4605.7</v>
      </c>
      <c r="D94" s="46">
        <v>3727.2</v>
      </c>
      <c r="E94" s="46">
        <v>4660.4</v>
      </c>
      <c r="F94" s="46">
        <f t="shared" si="3"/>
        <v>125.03756170852114</v>
      </c>
      <c r="G94" s="73">
        <f t="shared" si="4"/>
        <v>101.18765877065374</v>
      </c>
    </row>
    <row r="95" spans="1:7" ht="51">
      <c r="A95" s="16" t="s">
        <v>145</v>
      </c>
      <c r="B95" s="17" t="s">
        <v>147</v>
      </c>
      <c r="C95" s="45">
        <f>C96</f>
        <v>50.9</v>
      </c>
      <c r="D95" s="45">
        <f>D96</f>
        <v>24.2</v>
      </c>
      <c r="E95" s="45">
        <f>E96</f>
        <v>121</v>
      </c>
      <c r="F95" s="45">
        <f t="shared" si="3"/>
        <v>500</v>
      </c>
      <c r="G95" s="44" t="s">
        <v>401</v>
      </c>
    </row>
    <row r="96" spans="1:7" ht="63.75">
      <c r="A96" s="14" t="s">
        <v>146</v>
      </c>
      <c r="B96" s="13" t="s">
        <v>144</v>
      </c>
      <c r="C96" s="46">
        <v>50.9</v>
      </c>
      <c r="D96" s="46">
        <v>24.2</v>
      </c>
      <c r="E96" s="46">
        <v>121</v>
      </c>
      <c r="F96" s="46">
        <f t="shared" si="3"/>
        <v>500</v>
      </c>
      <c r="G96" s="47" t="s">
        <v>401</v>
      </c>
    </row>
    <row r="97" spans="1:7" ht="24" customHeight="1">
      <c r="A97" s="15" t="s">
        <v>46</v>
      </c>
      <c r="B97" s="11" t="s">
        <v>47</v>
      </c>
      <c r="C97" s="43">
        <f>C98+C133+C135+C145+C138+C140</f>
        <v>3708.5</v>
      </c>
      <c r="D97" s="43">
        <f>D98+D133+D135+D145+D138+D140</f>
        <v>1900.7000000000003</v>
      </c>
      <c r="E97" s="43">
        <f>E98+E133+E135+E145+E138+E140</f>
        <v>1737.5</v>
      </c>
      <c r="F97" s="43">
        <f t="shared" si="3"/>
        <v>91.41368969327088</v>
      </c>
      <c r="G97" s="71">
        <f t="shared" si="4"/>
        <v>46.85182688418498</v>
      </c>
    </row>
    <row r="98" spans="1:7" ht="25.5">
      <c r="A98" s="15" t="s">
        <v>193</v>
      </c>
      <c r="B98" s="11" t="s">
        <v>194</v>
      </c>
      <c r="C98" s="43">
        <f>C99</f>
        <v>1896.8999999999999</v>
      </c>
      <c r="D98" s="43">
        <f>D99</f>
        <v>1195</v>
      </c>
      <c r="E98" s="43">
        <f>E99</f>
        <v>1389.6</v>
      </c>
      <c r="F98" s="43">
        <f t="shared" si="3"/>
        <v>116.28451882845188</v>
      </c>
      <c r="G98" s="71">
        <f t="shared" si="4"/>
        <v>73.25636564921714</v>
      </c>
    </row>
    <row r="99" spans="1:7" ht="25.5">
      <c r="A99" s="16" t="s">
        <v>193</v>
      </c>
      <c r="B99" s="17" t="s">
        <v>194</v>
      </c>
      <c r="C99" s="45">
        <f>C100+C102+C104+C109+C111+C122+C126+C115+C118+C120+C107+C113+C128+C131</f>
        <v>1896.8999999999999</v>
      </c>
      <c r="D99" s="45">
        <f>D100+D102+D104+D109+D111+D122+D126+D115+D118+D120+D107+D113+D128+D131</f>
        <v>1195</v>
      </c>
      <c r="E99" s="45">
        <f>E100+E102+E104+E109+E111+E122+E126+E115+E118+E120+E107+E113+E128+E131</f>
        <v>1389.6</v>
      </c>
      <c r="F99" s="45">
        <f t="shared" si="3"/>
        <v>116.28451882845188</v>
      </c>
      <c r="G99" s="72">
        <f t="shared" si="4"/>
        <v>73.25636564921714</v>
      </c>
    </row>
    <row r="100" spans="1:7" ht="38.25">
      <c r="A100" s="16" t="s">
        <v>201</v>
      </c>
      <c r="B100" s="17" t="s">
        <v>202</v>
      </c>
      <c r="C100" s="45">
        <f>C101</f>
        <v>22.6</v>
      </c>
      <c r="D100" s="45">
        <f>D101</f>
        <v>2.7</v>
      </c>
      <c r="E100" s="45">
        <f>E101</f>
        <v>5.8</v>
      </c>
      <c r="F100" s="45">
        <f t="shared" si="3"/>
        <v>214.81481481481478</v>
      </c>
      <c r="G100" s="72">
        <f t="shared" si="4"/>
        <v>25.663716814159287</v>
      </c>
    </row>
    <row r="101" spans="1:7" s="7" customFormat="1" ht="63.75">
      <c r="A101" s="14" t="s">
        <v>203</v>
      </c>
      <c r="B101" s="13" t="s">
        <v>204</v>
      </c>
      <c r="C101" s="46">
        <v>22.6</v>
      </c>
      <c r="D101" s="46">
        <v>2.7</v>
      </c>
      <c r="E101" s="46">
        <v>5.8</v>
      </c>
      <c r="F101" s="46">
        <f t="shared" si="3"/>
        <v>214.81481481481478</v>
      </c>
      <c r="G101" s="73">
        <f t="shared" si="4"/>
        <v>25.663716814159287</v>
      </c>
    </row>
    <row r="102" spans="1:7" ht="51">
      <c r="A102" s="16" t="s">
        <v>195</v>
      </c>
      <c r="B102" s="17" t="s">
        <v>196</v>
      </c>
      <c r="C102" s="45">
        <f>C103</f>
        <v>31.2</v>
      </c>
      <c r="D102" s="45">
        <f>D103</f>
        <v>5.7</v>
      </c>
      <c r="E102" s="45">
        <f>E103</f>
        <v>54.5</v>
      </c>
      <c r="F102" s="45">
        <f t="shared" si="3"/>
        <v>956.140350877193</v>
      </c>
      <c r="G102" s="44" t="s">
        <v>402</v>
      </c>
    </row>
    <row r="103" spans="1:7" s="7" customFormat="1" ht="76.5">
      <c r="A103" s="14" t="s">
        <v>197</v>
      </c>
      <c r="B103" s="13" t="s">
        <v>198</v>
      </c>
      <c r="C103" s="46">
        <v>31.2</v>
      </c>
      <c r="D103" s="46">
        <v>5.7</v>
      </c>
      <c r="E103" s="46">
        <v>54.5</v>
      </c>
      <c r="F103" s="46">
        <f t="shared" si="3"/>
        <v>956.140350877193</v>
      </c>
      <c r="G103" s="47" t="s">
        <v>402</v>
      </c>
    </row>
    <row r="104" spans="1:7" ht="38.25">
      <c r="A104" s="21" t="s">
        <v>199</v>
      </c>
      <c r="B104" s="33" t="s">
        <v>200</v>
      </c>
      <c r="C104" s="45">
        <f>C106+C105</f>
        <v>23.8</v>
      </c>
      <c r="D104" s="45">
        <f>D106+D105</f>
        <v>9.7</v>
      </c>
      <c r="E104" s="45">
        <f>E106+E105</f>
        <v>55.9</v>
      </c>
      <c r="F104" s="45">
        <f t="shared" si="3"/>
        <v>576.2886597938144</v>
      </c>
      <c r="G104" s="44" t="s">
        <v>403</v>
      </c>
    </row>
    <row r="105" spans="1:7" ht="71.25" customHeight="1">
      <c r="A105" s="18" t="s">
        <v>305</v>
      </c>
      <c r="B105" s="20" t="s">
        <v>306</v>
      </c>
      <c r="C105" s="46">
        <f>5+1</f>
        <v>6</v>
      </c>
      <c r="D105" s="46">
        <v>2.6</v>
      </c>
      <c r="E105" s="46">
        <v>35</v>
      </c>
      <c r="F105" s="46">
        <f t="shared" si="3"/>
        <v>1346.1538461538462</v>
      </c>
      <c r="G105" s="47" t="s">
        <v>379</v>
      </c>
    </row>
    <row r="106" spans="1:7" s="7" customFormat="1" ht="57" customHeight="1">
      <c r="A106" s="14" t="s">
        <v>205</v>
      </c>
      <c r="B106" s="20" t="s">
        <v>206</v>
      </c>
      <c r="C106" s="46">
        <v>17.8</v>
      </c>
      <c r="D106" s="46">
        <v>7.1</v>
      </c>
      <c r="E106" s="46">
        <v>20.9</v>
      </c>
      <c r="F106" s="46">
        <f t="shared" si="3"/>
        <v>294.3661971830986</v>
      </c>
      <c r="G106" s="73">
        <f t="shared" si="4"/>
        <v>117.41573033707864</v>
      </c>
    </row>
    <row r="107" spans="1:7" s="7" customFormat="1" ht="45" customHeight="1">
      <c r="A107" s="16" t="s">
        <v>274</v>
      </c>
      <c r="B107" s="19" t="s">
        <v>258</v>
      </c>
      <c r="C107" s="45">
        <f>C108</f>
        <v>243.3</v>
      </c>
      <c r="D107" s="45">
        <f>D108</f>
        <v>192</v>
      </c>
      <c r="E107" s="45">
        <f>E108</f>
        <v>0.5</v>
      </c>
      <c r="F107" s="45">
        <f t="shared" si="3"/>
        <v>0.26041666666666663</v>
      </c>
      <c r="G107" s="72">
        <f t="shared" si="4"/>
        <v>0.2055076037813399</v>
      </c>
    </row>
    <row r="108" spans="1:7" s="7" customFormat="1" ht="82.5" customHeight="1">
      <c r="A108" s="14" t="s">
        <v>275</v>
      </c>
      <c r="B108" s="20" t="s">
        <v>259</v>
      </c>
      <c r="C108" s="46">
        <f>486.5-243.2</f>
        <v>243.3</v>
      </c>
      <c r="D108" s="46">
        <v>192</v>
      </c>
      <c r="E108" s="46">
        <v>0.5</v>
      </c>
      <c r="F108" s="46">
        <f t="shared" si="3"/>
        <v>0.26041666666666663</v>
      </c>
      <c r="G108" s="73">
        <f t="shared" si="4"/>
        <v>0.2055076037813399</v>
      </c>
    </row>
    <row r="109" spans="1:7" ht="38.25">
      <c r="A109" s="16" t="s">
        <v>207</v>
      </c>
      <c r="B109" s="19" t="s">
        <v>208</v>
      </c>
      <c r="C109" s="45">
        <f>C110</f>
        <v>47.5</v>
      </c>
      <c r="D109" s="45">
        <f>D110</f>
        <v>0</v>
      </c>
      <c r="E109" s="45">
        <f>E110</f>
        <v>35</v>
      </c>
      <c r="F109" s="45">
        <v>0</v>
      </c>
      <c r="G109" s="72">
        <f t="shared" si="4"/>
        <v>73.68421052631578</v>
      </c>
    </row>
    <row r="110" spans="1:7" ht="76.5">
      <c r="A110" s="14" t="s">
        <v>209</v>
      </c>
      <c r="B110" s="20" t="s">
        <v>210</v>
      </c>
      <c r="C110" s="46">
        <v>47.5</v>
      </c>
      <c r="D110" s="46">
        <v>0</v>
      </c>
      <c r="E110" s="46">
        <v>35</v>
      </c>
      <c r="F110" s="46">
        <v>0</v>
      </c>
      <c r="G110" s="73">
        <f t="shared" si="4"/>
        <v>73.68421052631578</v>
      </c>
    </row>
    <row r="111" spans="1:7" ht="39.75" customHeight="1">
      <c r="A111" s="16" t="s">
        <v>395</v>
      </c>
      <c r="B111" s="19" t="s">
        <v>397</v>
      </c>
      <c r="C111" s="45">
        <f>C112</f>
        <v>0</v>
      </c>
      <c r="D111" s="45">
        <f>D112</f>
        <v>0</v>
      </c>
      <c r="E111" s="45">
        <f>E112</f>
        <v>3</v>
      </c>
      <c r="F111" s="45">
        <v>0</v>
      </c>
      <c r="G111" s="72">
        <v>0</v>
      </c>
    </row>
    <row r="112" spans="1:7" ht="66.75" customHeight="1">
      <c r="A112" s="14" t="s">
        <v>396</v>
      </c>
      <c r="B112" s="20" t="s">
        <v>398</v>
      </c>
      <c r="C112" s="46">
        <v>0</v>
      </c>
      <c r="D112" s="46">
        <v>0</v>
      </c>
      <c r="E112" s="45">
        <v>3</v>
      </c>
      <c r="F112" s="46">
        <v>0</v>
      </c>
      <c r="G112" s="73">
        <v>0</v>
      </c>
    </row>
    <row r="113" spans="1:7" ht="38.25">
      <c r="A113" s="16" t="s">
        <v>276</v>
      </c>
      <c r="B113" s="19" t="s">
        <v>261</v>
      </c>
      <c r="C113" s="45">
        <f>C114</f>
        <v>2</v>
      </c>
      <c r="D113" s="45">
        <f>D114</f>
        <v>1</v>
      </c>
      <c r="E113" s="45">
        <f>E114</f>
        <v>0</v>
      </c>
      <c r="F113" s="45">
        <f t="shared" si="3"/>
        <v>0</v>
      </c>
      <c r="G113" s="72">
        <f t="shared" si="4"/>
        <v>0</v>
      </c>
    </row>
    <row r="114" spans="1:7" ht="54.75" customHeight="1">
      <c r="A114" s="14" t="s">
        <v>277</v>
      </c>
      <c r="B114" s="20" t="s">
        <v>262</v>
      </c>
      <c r="C114" s="46">
        <v>2</v>
      </c>
      <c r="D114" s="46">
        <v>1</v>
      </c>
      <c r="E114" s="46">
        <v>0</v>
      </c>
      <c r="F114" s="46">
        <f t="shared" si="3"/>
        <v>0</v>
      </c>
      <c r="G114" s="73">
        <f t="shared" si="4"/>
        <v>0</v>
      </c>
    </row>
    <row r="115" spans="1:7" ht="51">
      <c r="A115" s="16" t="s">
        <v>278</v>
      </c>
      <c r="B115" s="19" t="s">
        <v>244</v>
      </c>
      <c r="C115" s="45">
        <f>C117+C116</f>
        <v>273.8</v>
      </c>
      <c r="D115" s="45">
        <f>D117+D116</f>
        <v>132</v>
      </c>
      <c r="E115" s="45">
        <f>E117+E116</f>
        <v>57.8</v>
      </c>
      <c r="F115" s="45">
        <f t="shared" si="3"/>
        <v>43.78787878787879</v>
      </c>
      <c r="G115" s="72">
        <f t="shared" si="4"/>
        <v>21.110299488677864</v>
      </c>
    </row>
    <row r="116" spans="1:7" ht="81" customHeight="1">
      <c r="A116" s="14" t="s">
        <v>279</v>
      </c>
      <c r="B116" s="20" t="s">
        <v>260</v>
      </c>
      <c r="C116" s="46">
        <v>212.5</v>
      </c>
      <c r="D116" s="46">
        <v>105</v>
      </c>
      <c r="E116" s="46">
        <v>0</v>
      </c>
      <c r="F116" s="46">
        <f t="shared" si="3"/>
        <v>0</v>
      </c>
      <c r="G116" s="73">
        <f t="shared" si="4"/>
        <v>0</v>
      </c>
    </row>
    <row r="117" spans="1:7" ht="65.25" customHeight="1">
      <c r="A117" s="14" t="s">
        <v>280</v>
      </c>
      <c r="B117" s="20" t="s">
        <v>245</v>
      </c>
      <c r="C117" s="46">
        <v>61.3</v>
      </c>
      <c r="D117" s="46">
        <v>27</v>
      </c>
      <c r="E117" s="46">
        <v>57.8</v>
      </c>
      <c r="F117" s="46">
        <f t="shared" si="3"/>
        <v>214.07407407407408</v>
      </c>
      <c r="G117" s="73">
        <f t="shared" si="4"/>
        <v>94.29037520391516</v>
      </c>
    </row>
    <row r="118" spans="1:7" ht="51">
      <c r="A118" s="16" t="s">
        <v>281</v>
      </c>
      <c r="B118" s="19" t="s">
        <v>246</v>
      </c>
      <c r="C118" s="45">
        <f>C119</f>
        <v>24.2</v>
      </c>
      <c r="D118" s="45">
        <f>D119</f>
        <v>10.8</v>
      </c>
      <c r="E118" s="45">
        <f>E119</f>
        <v>2.3</v>
      </c>
      <c r="F118" s="45">
        <f t="shared" si="3"/>
        <v>21.296296296296294</v>
      </c>
      <c r="G118" s="72">
        <f t="shared" si="4"/>
        <v>9.504132231404958</v>
      </c>
    </row>
    <row r="119" spans="1:7" ht="77.25" customHeight="1">
      <c r="A119" s="14" t="s">
        <v>282</v>
      </c>
      <c r="B119" s="20" t="s">
        <v>247</v>
      </c>
      <c r="C119" s="46">
        <v>24.2</v>
      </c>
      <c r="D119" s="46">
        <v>10.8</v>
      </c>
      <c r="E119" s="46">
        <v>2.3</v>
      </c>
      <c r="F119" s="46">
        <f t="shared" si="3"/>
        <v>21.296296296296294</v>
      </c>
      <c r="G119" s="73">
        <f t="shared" si="4"/>
        <v>9.504132231404958</v>
      </c>
    </row>
    <row r="120" spans="1:7" ht="38.25">
      <c r="A120" s="16" t="s">
        <v>283</v>
      </c>
      <c r="B120" s="19" t="s">
        <v>249</v>
      </c>
      <c r="C120" s="45">
        <f>C121</f>
        <v>5.5</v>
      </c>
      <c r="D120" s="45">
        <f>D121</f>
        <v>2.9</v>
      </c>
      <c r="E120" s="45">
        <f>E121</f>
        <v>7.4</v>
      </c>
      <c r="F120" s="45">
        <f t="shared" si="3"/>
        <v>255.17241379310346</v>
      </c>
      <c r="G120" s="44" t="s">
        <v>404</v>
      </c>
    </row>
    <row r="121" spans="1:7" ht="63.75">
      <c r="A121" s="14" t="s">
        <v>284</v>
      </c>
      <c r="B121" s="20" t="s">
        <v>248</v>
      </c>
      <c r="C121" s="46">
        <v>5.5</v>
      </c>
      <c r="D121" s="46">
        <v>2.9</v>
      </c>
      <c r="E121" s="46">
        <v>7.4</v>
      </c>
      <c r="F121" s="46">
        <f t="shared" si="3"/>
        <v>255.17241379310346</v>
      </c>
      <c r="G121" s="47" t="s">
        <v>404</v>
      </c>
    </row>
    <row r="122" spans="1:7" ht="38.25">
      <c r="A122" s="21" t="s">
        <v>211</v>
      </c>
      <c r="B122" s="19" t="s">
        <v>212</v>
      </c>
      <c r="C122" s="45">
        <f>C124+C125+C123</f>
        <v>166.3</v>
      </c>
      <c r="D122" s="45">
        <f>D124+D125+D123</f>
        <v>86.8</v>
      </c>
      <c r="E122" s="45">
        <f>E124+E125+E123</f>
        <v>141.2</v>
      </c>
      <c r="F122" s="45">
        <f t="shared" si="3"/>
        <v>162.67281105990781</v>
      </c>
      <c r="G122" s="72">
        <f t="shared" si="4"/>
        <v>84.90679494888754</v>
      </c>
    </row>
    <row r="123" spans="1:7" ht="64.5" customHeight="1">
      <c r="A123" s="18" t="s">
        <v>250</v>
      </c>
      <c r="B123" s="20" t="s">
        <v>251</v>
      </c>
      <c r="C123" s="46">
        <v>11.5</v>
      </c>
      <c r="D123" s="46">
        <v>5</v>
      </c>
      <c r="E123" s="46">
        <v>6.5</v>
      </c>
      <c r="F123" s="46">
        <f t="shared" si="3"/>
        <v>130</v>
      </c>
      <c r="G123" s="73">
        <f t="shared" si="4"/>
        <v>56.52173913043478</v>
      </c>
    </row>
    <row r="124" spans="1:7" ht="53.25" customHeight="1">
      <c r="A124" s="14" t="s">
        <v>213</v>
      </c>
      <c r="B124" s="20" t="s">
        <v>214</v>
      </c>
      <c r="C124" s="46">
        <f>75+53.3</f>
        <v>128.3</v>
      </c>
      <c r="D124" s="46">
        <v>68.6</v>
      </c>
      <c r="E124" s="46">
        <v>134.2</v>
      </c>
      <c r="F124" s="46">
        <f t="shared" si="3"/>
        <v>195.62682215743442</v>
      </c>
      <c r="G124" s="73">
        <f t="shared" si="4"/>
        <v>104.59859703819173</v>
      </c>
    </row>
    <row r="125" spans="1:7" s="7" customFormat="1" ht="51">
      <c r="A125" s="14" t="s">
        <v>285</v>
      </c>
      <c r="B125" s="20" t="s">
        <v>234</v>
      </c>
      <c r="C125" s="46">
        <v>26.5</v>
      </c>
      <c r="D125" s="46">
        <v>13.2</v>
      </c>
      <c r="E125" s="46">
        <v>0.5</v>
      </c>
      <c r="F125" s="46">
        <f t="shared" si="3"/>
        <v>3.787878787878788</v>
      </c>
      <c r="G125" s="73">
        <f t="shared" si="4"/>
        <v>1.8867924528301887</v>
      </c>
    </row>
    <row r="126" spans="1:7" ht="51">
      <c r="A126" s="16" t="s">
        <v>215</v>
      </c>
      <c r="B126" s="19" t="s">
        <v>216</v>
      </c>
      <c r="C126" s="45">
        <f>C127</f>
        <v>1056.7</v>
      </c>
      <c r="D126" s="45">
        <f>D127</f>
        <v>751.4</v>
      </c>
      <c r="E126" s="45">
        <f>E127</f>
        <v>994.7</v>
      </c>
      <c r="F126" s="45">
        <f t="shared" si="3"/>
        <v>132.37955815810489</v>
      </c>
      <c r="G126" s="72">
        <f t="shared" si="4"/>
        <v>94.1326772026119</v>
      </c>
    </row>
    <row r="127" spans="1:7" s="7" customFormat="1" ht="63.75">
      <c r="A127" s="14" t="s">
        <v>217</v>
      </c>
      <c r="B127" s="34" t="s">
        <v>218</v>
      </c>
      <c r="C127" s="46">
        <f>4.2+13+0.8+1038.7</f>
        <v>1056.7</v>
      </c>
      <c r="D127" s="46">
        <v>751.4</v>
      </c>
      <c r="E127" s="46">
        <v>994.7</v>
      </c>
      <c r="F127" s="46">
        <f t="shared" si="3"/>
        <v>132.37955815810489</v>
      </c>
      <c r="G127" s="73">
        <f t="shared" si="4"/>
        <v>94.1326772026119</v>
      </c>
    </row>
    <row r="128" spans="1:7" s="7" customFormat="1" ht="79.5" customHeight="1" hidden="1">
      <c r="A128" s="55" t="s">
        <v>307</v>
      </c>
      <c r="B128" s="56" t="s">
        <v>308</v>
      </c>
      <c r="C128" s="45">
        <f>C129+C130</f>
        <v>0</v>
      </c>
      <c r="D128" s="45">
        <f>D129+D130</f>
        <v>0</v>
      </c>
      <c r="E128" s="45">
        <f>E129+E130</f>
        <v>0</v>
      </c>
      <c r="F128" s="45" t="e">
        <f t="shared" si="3"/>
        <v>#DIV/0!</v>
      </c>
      <c r="G128" s="72" t="e">
        <f t="shared" si="4"/>
        <v>#DIV/0!</v>
      </c>
    </row>
    <row r="129" spans="1:7" s="7" customFormat="1" ht="118.5" customHeight="1" hidden="1">
      <c r="A129" s="57" t="s">
        <v>309</v>
      </c>
      <c r="B129" s="58" t="s">
        <v>310</v>
      </c>
      <c r="C129" s="46">
        <v>0</v>
      </c>
      <c r="D129" s="46">
        <v>0</v>
      </c>
      <c r="E129" s="46">
        <v>0</v>
      </c>
      <c r="F129" s="45" t="e">
        <f t="shared" si="3"/>
        <v>#DIV/0!</v>
      </c>
      <c r="G129" s="72" t="e">
        <f t="shared" si="4"/>
        <v>#DIV/0!</v>
      </c>
    </row>
    <row r="130" spans="1:7" s="7" customFormat="1" ht="102.75" customHeight="1" hidden="1">
      <c r="A130" s="57" t="s">
        <v>311</v>
      </c>
      <c r="B130" s="58" t="s">
        <v>312</v>
      </c>
      <c r="C130" s="46">
        <v>0</v>
      </c>
      <c r="D130" s="46">
        <v>0</v>
      </c>
      <c r="E130" s="46">
        <v>0</v>
      </c>
      <c r="F130" s="45" t="e">
        <f t="shared" si="3"/>
        <v>#DIV/0!</v>
      </c>
      <c r="G130" s="72" t="e">
        <f t="shared" si="4"/>
        <v>#DIV/0!</v>
      </c>
    </row>
    <row r="131" spans="1:7" s="7" customFormat="1" ht="82.5" customHeight="1">
      <c r="A131" s="16" t="s">
        <v>307</v>
      </c>
      <c r="B131" s="19" t="s">
        <v>308</v>
      </c>
      <c r="C131" s="45">
        <f>C132</f>
        <v>0</v>
      </c>
      <c r="D131" s="45">
        <f>D132</f>
        <v>0</v>
      </c>
      <c r="E131" s="45">
        <f>E132</f>
        <v>31.5</v>
      </c>
      <c r="F131" s="45">
        <v>0</v>
      </c>
      <c r="G131" s="72">
        <v>0</v>
      </c>
    </row>
    <row r="132" spans="1:7" s="7" customFormat="1" ht="102.75" customHeight="1">
      <c r="A132" s="14" t="s">
        <v>311</v>
      </c>
      <c r="B132" s="20" t="s">
        <v>312</v>
      </c>
      <c r="C132" s="46">
        <v>0</v>
      </c>
      <c r="D132" s="46">
        <v>0</v>
      </c>
      <c r="E132" s="46">
        <v>31.5</v>
      </c>
      <c r="F132" s="46">
        <v>0</v>
      </c>
      <c r="G132" s="73">
        <v>0</v>
      </c>
    </row>
    <row r="133" spans="1:7" ht="25.5">
      <c r="A133" s="15" t="s">
        <v>219</v>
      </c>
      <c r="B133" s="35" t="s">
        <v>220</v>
      </c>
      <c r="C133" s="43">
        <f>C134</f>
        <v>77.6</v>
      </c>
      <c r="D133" s="43">
        <f>D134</f>
        <v>24.5</v>
      </c>
      <c r="E133" s="43">
        <f>E134</f>
        <v>23.2</v>
      </c>
      <c r="F133" s="43">
        <f t="shared" si="3"/>
        <v>94.6938775510204</v>
      </c>
      <c r="G133" s="71">
        <f t="shared" si="4"/>
        <v>29.896907216494846</v>
      </c>
    </row>
    <row r="134" spans="1:7" s="7" customFormat="1" ht="46.5" customHeight="1">
      <c r="A134" s="16" t="s">
        <v>286</v>
      </c>
      <c r="B134" s="33" t="s">
        <v>221</v>
      </c>
      <c r="C134" s="45">
        <f>76.1+1.5</f>
        <v>77.6</v>
      </c>
      <c r="D134" s="45">
        <v>24.5</v>
      </c>
      <c r="E134" s="45">
        <v>23.2</v>
      </c>
      <c r="F134" s="45">
        <f t="shared" si="3"/>
        <v>94.6938775510204</v>
      </c>
      <c r="G134" s="72">
        <f t="shared" si="4"/>
        <v>29.896907216494846</v>
      </c>
    </row>
    <row r="135" spans="1:7" ht="76.5">
      <c r="A135" s="10" t="s">
        <v>222</v>
      </c>
      <c r="B135" s="22" t="s">
        <v>223</v>
      </c>
      <c r="C135" s="50">
        <f aca="true" t="shared" si="7" ref="C135:E136">C136</f>
        <v>643.2</v>
      </c>
      <c r="D135" s="50">
        <f t="shared" si="7"/>
        <v>253.2</v>
      </c>
      <c r="E135" s="50">
        <f t="shared" si="7"/>
        <v>80.9</v>
      </c>
      <c r="F135" s="43">
        <f t="shared" si="3"/>
        <v>31.951026856240127</v>
      </c>
      <c r="G135" s="71">
        <f t="shared" si="4"/>
        <v>12.577736318407961</v>
      </c>
    </row>
    <row r="136" spans="1:7" ht="51">
      <c r="A136" s="36" t="s">
        <v>225</v>
      </c>
      <c r="B136" s="17" t="s">
        <v>226</v>
      </c>
      <c r="C136" s="45">
        <f t="shared" si="7"/>
        <v>643.2</v>
      </c>
      <c r="D136" s="45">
        <f t="shared" si="7"/>
        <v>253.2</v>
      </c>
      <c r="E136" s="45">
        <f t="shared" si="7"/>
        <v>80.9</v>
      </c>
      <c r="F136" s="45">
        <f t="shared" si="3"/>
        <v>31.951026856240127</v>
      </c>
      <c r="G136" s="72">
        <f t="shared" si="4"/>
        <v>12.577736318407961</v>
      </c>
    </row>
    <row r="137" spans="1:7" ht="51">
      <c r="A137" s="14" t="s">
        <v>224</v>
      </c>
      <c r="B137" s="13" t="s">
        <v>227</v>
      </c>
      <c r="C137" s="46">
        <f>400+243.2</f>
        <v>643.2</v>
      </c>
      <c r="D137" s="46">
        <v>253.2</v>
      </c>
      <c r="E137" s="46">
        <v>80.9</v>
      </c>
      <c r="F137" s="46">
        <f aca="true" t="shared" si="8" ref="F137:F200">E137/D137*100</f>
        <v>31.951026856240127</v>
      </c>
      <c r="G137" s="73">
        <f t="shared" si="4"/>
        <v>12.577736318407961</v>
      </c>
    </row>
    <row r="138" spans="1:7" ht="45.75" customHeight="1">
      <c r="A138" s="15" t="s">
        <v>287</v>
      </c>
      <c r="B138" s="22" t="s">
        <v>243</v>
      </c>
      <c r="C138" s="43">
        <f>C139</f>
        <v>200</v>
      </c>
      <c r="D138" s="43">
        <f>D139</f>
        <v>40</v>
      </c>
      <c r="E138" s="43">
        <f>E139</f>
        <v>0.6</v>
      </c>
      <c r="F138" s="43">
        <f t="shared" si="8"/>
        <v>1.5</v>
      </c>
      <c r="G138" s="71">
        <f t="shared" si="4"/>
        <v>0.3</v>
      </c>
    </row>
    <row r="139" spans="1:7" ht="38.25">
      <c r="A139" s="16" t="s">
        <v>252</v>
      </c>
      <c r="B139" s="19" t="s">
        <v>253</v>
      </c>
      <c r="C139" s="45">
        <v>200</v>
      </c>
      <c r="D139" s="45">
        <v>40</v>
      </c>
      <c r="E139" s="45">
        <v>0.6</v>
      </c>
      <c r="F139" s="45">
        <f t="shared" si="8"/>
        <v>1.5</v>
      </c>
      <c r="G139" s="72">
        <f t="shared" si="4"/>
        <v>0.3</v>
      </c>
    </row>
    <row r="140" spans="1:7" ht="67.5" customHeight="1">
      <c r="A140" s="15" t="s">
        <v>357</v>
      </c>
      <c r="B140" s="22" t="s">
        <v>358</v>
      </c>
      <c r="C140" s="43">
        <f>C141+C142</f>
        <v>102.4</v>
      </c>
      <c r="D140" s="43">
        <f>D141+D142</f>
        <v>102.4</v>
      </c>
      <c r="E140" s="43">
        <f>E141+E142</f>
        <v>142.60000000000002</v>
      </c>
      <c r="F140" s="43">
        <f t="shared" si="8"/>
        <v>139.25781250000003</v>
      </c>
      <c r="G140" s="49" t="s">
        <v>378</v>
      </c>
    </row>
    <row r="141" spans="1:7" ht="42" customHeight="1">
      <c r="A141" s="14" t="s">
        <v>366</v>
      </c>
      <c r="B141" s="20" t="s">
        <v>359</v>
      </c>
      <c r="C141" s="46">
        <v>102.4</v>
      </c>
      <c r="D141" s="46">
        <v>102.4</v>
      </c>
      <c r="E141" s="46">
        <v>102.4</v>
      </c>
      <c r="F141" s="46">
        <f t="shared" si="8"/>
        <v>100</v>
      </c>
      <c r="G141" s="72">
        <f t="shared" si="4"/>
        <v>100</v>
      </c>
    </row>
    <row r="142" spans="1:7" ht="55.5" customHeight="1">
      <c r="A142" s="16" t="s">
        <v>360</v>
      </c>
      <c r="B142" s="19" t="s">
        <v>361</v>
      </c>
      <c r="C142" s="45">
        <f>C143+C144</f>
        <v>0</v>
      </c>
      <c r="D142" s="45">
        <f>D143+D144</f>
        <v>0</v>
      </c>
      <c r="E142" s="45">
        <f>E143+E144</f>
        <v>40.2</v>
      </c>
      <c r="F142" s="45">
        <v>0</v>
      </c>
      <c r="G142" s="72">
        <v>0</v>
      </c>
    </row>
    <row r="143" spans="1:7" ht="51" customHeight="1">
      <c r="A143" s="14" t="s">
        <v>362</v>
      </c>
      <c r="B143" s="20" t="s">
        <v>363</v>
      </c>
      <c r="C143" s="46">
        <v>0</v>
      </c>
      <c r="D143" s="46">
        <v>0</v>
      </c>
      <c r="E143" s="46">
        <v>-5.4</v>
      </c>
      <c r="F143" s="46">
        <v>0</v>
      </c>
      <c r="G143" s="73">
        <v>0</v>
      </c>
    </row>
    <row r="144" spans="1:7" ht="51">
      <c r="A144" s="67" t="s">
        <v>364</v>
      </c>
      <c r="B144" s="13" t="s">
        <v>365</v>
      </c>
      <c r="C144" s="46">
        <v>0</v>
      </c>
      <c r="D144" s="46">
        <v>0</v>
      </c>
      <c r="E144" s="46">
        <v>45.6</v>
      </c>
      <c r="F144" s="46">
        <v>0</v>
      </c>
      <c r="G144" s="73">
        <v>0</v>
      </c>
    </row>
    <row r="145" spans="1:7" s="9" customFormat="1" ht="25.5">
      <c r="A145" s="10" t="s">
        <v>228</v>
      </c>
      <c r="B145" s="22" t="s">
        <v>229</v>
      </c>
      <c r="C145" s="50">
        <f aca="true" t="shared" si="9" ref="C145:E146">C146</f>
        <v>788.4</v>
      </c>
      <c r="D145" s="50">
        <f t="shared" si="9"/>
        <v>285.6</v>
      </c>
      <c r="E145" s="50">
        <f t="shared" si="9"/>
        <v>100.6</v>
      </c>
      <c r="F145" s="43">
        <f t="shared" si="8"/>
        <v>35.22408963585434</v>
      </c>
      <c r="G145" s="71">
        <f aca="true" t="shared" si="10" ref="G145:G208">E145/C145*100</f>
        <v>12.76002029426687</v>
      </c>
    </row>
    <row r="146" spans="1:7" ht="25.5">
      <c r="A146" s="16" t="s">
        <v>232</v>
      </c>
      <c r="B146" s="17" t="s">
        <v>229</v>
      </c>
      <c r="C146" s="45">
        <f t="shared" si="9"/>
        <v>788.4</v>
      </c>
      <c r="D146" s="45">
        <f t="shared" si="9"/>
        <v>285.6</v>
      </c>
      <c r="E146" s="45">
        <f t="shared" si="9"/>
        <v>100.6</v>
      </c>
      <c r="F146" s="45">
        <f t="shared" si="8"/>
        <v>35.22408963585434</v>
      </c>
      <c r="G146" s="72">
        <f t="shared" si="10"/>
        <v>12.76002029426687</v>
      </c>
    </row>
    <row r="147" spans="1:7" s="7" customFormat="1" ht="51">
      <c r="A147" s="14" t="s">
        <v>230</v>
      </c>
      <c r="B147" s="13" t="s">
        <v>231</v>
      </c>
      <c r="C147" s="46">
        <v>788.4</v>
      </c>
      <c r="D147" s="46">
        <v>285.6</v>
      </c>
      <c r="E147" s="46">
        <v>100.6</v>
      </c>
      <c r="F147" s="46">
        <f t="shared" si="8"/>
        <v>35.22408963585434</v>
      </c>
      <c r="G147" s="73">
        <f t="shared" si="10"/>
        <v>12.76002029426687</v>
      </c>
    </row>
    <row r="148" spans="1:7" s="7" customFormat="1" ht="18.75" customHeight="1">
      <c r="A148" s="15" t="s">
        <v>367</v>
      </c>
      <c r="B148" s="35" t="s">
        <v>368</v>
      </c>
      <c r="C148" s="43">
        <f>C149+C151</f>
        <v>50</v>
      </c>
      <c r="D148" s="43">
        <f>D149+D151</f>
        <v>50</v>
      </c>
      <c r="E148" s="43">
        <f>E149+E151</f>
        <v>55.2</v>
      </c>
      <c r="F148" s="43">
        <f t="shared" si="8"/>
        <v>110.4</v>
      </c>
      <c r="G148" s="71">
        <v>0</v>
      </c>
    </row>
    <row r="149" spans="1:7" s="7" customFormat="1" ht="16.5" customHeight="1">
      <c r="A149" s="55" t="s">
        <v>369</v>
      </c>
      <c r="B149" s="68" t="s">
        <v>370</v>
      </c>
      <c r="C149" s="45">
        <f>C150</f>
        <v>0</v>
      </c>
      <c r="D149" s="45">
        <f>D150</f>
        <v>0</v>
      </c>
      <c r="E149" s="45">
        <f>E150</f>
        <v>5.2</v>
      </c>
      <c r="F149" s="45">
        <v>0</v>
      </c>
      <c r="G149" s="72">
        <v>0</v>
      </c>
    </row>
    <row r="150" spans="1:7" s="7" customFormat="1" ht="20.25" customHeight="1">
      <c r="A150" s="69" t="s">
        <v>371</v>
      </c>
      <c r="B150" s="75" t="s">
        <v>372</v>
      </c>
      <c r="C150" s="46">
        <v>0</v>
      </c>
      <c r="D150" s="46">
        <v>0</v>
      </c>
      <c r="E150" s="46">
        <v>5.2</v>
      </c>
      <c r="F150" s="46">
        <v>0</v>
      </c>
      <c r="G150" s="73">
        <v>0</v>
      </c>
    </row>
    <row r="151" spans="1:7" s="7" customFormat="1" ht="20.25" customHeight="1">
      <c r="A151" s="16" t="s">
        <v>381</v>
      </c>
      <c r="B151" s="19" t="s">
        <v>382</v>
      </c>
      <c r="C151" s="45">
        <f>C152</f>
        <v>50</v>
      </c>
      <c r="D151" s="45">
        <f>D152</f>
        <v>50</v>
      </c>
      <c r="E151" s="45">
        <f>E152</f>
        <v>50</v>
      </c>
      <c r="F151" s="45">
        <f t="shared" si="8"/>
        <v>100</v>
      </c>
      <c r="G151" s="72">
        <f t="shared" si="10"/>
        <v>100</v>
      </c>
    </row>
    <row r="152" spans="1:7" s="7" customFormat="1" ht="20.25" customHeight="1">
      <c r="A152" s="14" t="s">
        <v>383</v>
      </c>
      <c r="B152" s="20" t="s">
        <v>384</v>
      </c>
      <c r="C152" s="46">
        <v>50</v>
      </c>
      <c r="D152" s="46">
        <v>50</v>
      </c>
      <c r="E152" s="46">
        <v>50</v>
      </c>
      <c r="F152" s="46">
        <f t="shared" si="8"/>
        <v>100</v>
      </c>
      <c r="G152" s="73">
        <f t="shared" si="10"/>
        <v>100</v>
      </c>
    </row>
    <row r="153" spans="1:7" ht="18" customHeight="1">
      <c r="A153" s="10" t="s">
        <v>48</v>
      </c>
      <c r="B153" s="11" t="s">
        <v>49</v>
      </c>
      <c r="C153" s="43">
        <f>C154+C201+C206+C204</f>
        <v>3549533.8</v>
      </c>
      <c r="D153" s="43">
        <f>D154+D201+D206+D204</f>
        <v>1425436.7</v>
      </c>
      <c r="E153" s="43">
        <f>E154+E201+E206+E204</f>
        <v>1312830.2999999998</v>
      </c>
      <c r="F153" s="43">
        <f t="shared" si="8"/>
        <v>92.10021742810466</v>
      </c>
      <c r="G153" s="71">
        <f t="shared" si="10"/>
        <v>36.98599235764426</v>
      </c>
    </row>
    <row r="154" spans="1:7" ht="25.5">
      <c r="A154" s="16" t="s">
        <v>50</v>
      </c>
      <c r="B154" s="17" t="s">
        <v>51</v>
      </c>
      <c r="C154" s="45">
        <f>C155+C160+C183+C196</f>
        <v>3359531.1</v>
      </c>
      <c r="D154" s="45">
        <f>D155+D160+D183+D196</f>
        <v>1378884</v>
      </c>
      <c r="E154" s="45">
        <f>E155+E160+E183+E196</f>
        <v>1304477.5</v>
      </c>
      <c r="F154" s="45">
        <f t="shared" si="8"/>
        <v>94.60386080337432</v>
      </c>
      <c r="G154" s="72">
        <f t="shared" si="10"/>
        <v>38.82915386614519</v>
      </c>
    </row>
    <row r="155" spans="1:7" ht="25.5">
      <c r="A155" s="15" t="s">
        <v>136</v>
      </c>
      <c r="B155" s="11" t="s">
        <v>154</v>
      </c>
      <c r="C155" s="43">
        <f>C156</f>
        <v>607791.4</v>
      </c>
      <c r="D155" s="43">
        <f>D156</f>
        <v>289026.3</v>
      </c>
      <c r="E155" s="43">
        <f>E156</f>
        <v>289026.3</v>
      </c>
      <c r="F155" s="43">
        <f t="shared" si="8"/>
        <v>100</v>
      </c>
      <c r="G155" s="71">
        <f t="shared" si="10"/>
        <v>47.55353563739138</v>
      </c>
    </row>
    <row r="156" spans="1:7" ht="20.25" customHeight="1">
      <c r="A156" s="16" t="s">
        <v>52</v>
      </c>
      <c r="B156" s="17" t="s">
        <v>155</v>
      </c>
      <c r="C156" s="45">
        <f>C157+C158</f>
        <v>607791.4</v>
      </c>
      <c r="D156" s="45">
        <f>D157+D158</f>
        <v>289026.3</v>
      </c>
      <c r="E156" s="45">
        <f>E157+E158</f>
        <v>289026.3</v>
      </c>
      <c r="F156" s="45">
        <f t="shared" si="8"/>
        <v>100</v>
      </c>
      <c r="G156" s="72">
        <f t="shared" si="10"/>
        <v>47.55353563739138</v>
      </c>
    </row>
    <row r="157" spans="1:7" ht="25.5">
      <c r="A157" s="14" t="s">
        <v>242</v>
      </c>
      <c r="B157" s="13" t="s">
        <v>156</v>
      </c>
      <c r="C157" s="46">
        <v>511516.2</v>
      </c>
      <c r="D157" s="46">
        <v>255758.1</v>
      </c>
      <c r="E157" s="46">
        <v>255758.1</v>
      </c>
      <c r="F157" s="46">
        <f t="shared" si="8"/>
        <v>100</v>
      </c>
      <c r="G157" s="73">
        <f t="shared" si="10"/>
        <v>50</v>
      </c>
    </row>
    <row r="158" spans="1:7" ht="25.5">
      <c r="A158" s="16" t="s">
        <v>53</v>
      </c>
      <c r="B158" s="17" t="s">
        <v>157</v>
      </c>
      <c r="C158" s="45">
        <f>SUM(C159)</f>
        <v>96275.2</v>
      </c>
      <c r="D158" s="45">
        <f>SUM(D159)</f>
        <v>33268.2</v>
      </c>
      <c r="E158" s="45">
        <f>SUM(E159)</f>
        <v>33268.2</v>
      </c>
      <c r="F158" s="45">
        <f t="shared" si="8"/>
        <v>100</v>
      </c>
      <c r="G158" s="72">
        <f t="shared" si="10"/>
        <v>34.555316426244765</v>
      </c>
    </row>
    <row r="159" spans="1:7" ht="25.5">
      <c r="A159" s="14" t="s">
        <v>54</v>
      </c>
      <c r="B159" s="13" t="s">
        <v>158</v>
      </c>
      <c r="C159" s="46">
        <v>96275.2</v>
      </c>
      <c r="D159" s="46">
        <v>33268.2</v>
      </c>
      <c r="E159" s="46">
        <v>33268.2</v>
      </c>
      <c r="F159" s="46">
        <f t="shared" si="8"/>
        <v>100</v>
      </c>
      <c r="G159" s="73">
        <f t="shared" si="10"/>
        <v>34.555316426244765</v>
      </c>
    </row>
    <row r="160" spans="1:7" ht="25.5">
      <c r="A160" s="15" t="s">
        <v>113</v>
      </c>
      <c r="B160" s="11" t="s">
        <v>159</v>
      </c>
      <c r="C160" s="43">
        <f>C161+C163+C165+C167+C169+C171+C173+C175+C177+C179+C181</f>
        <v>1140697.7000000002</v>
      </c>
      <c r="D160" s="43">
        <f>D161+D163+D165+D167+D169+D171+D173+D175+D177+D179+D181</f>
        <v>265492.3</v>
      </c>
      <c r="E160" s="43">
        <f>E161+E163+E165+E167+E169+E171+E173+E175+E177+E179+E181</f>
        <v>211646.6</v>
      </c>
      <c r="F160" s="43">
        <f t="shared" si="8"/>
        <v>79.71854550960612</v>
      </c>
      <c r="G160" s="71">
        <f t="shared" si="10"/>
        <v>18.554135771466882</v>
      </c>
    </row>
    <row r="161" spans="1:7" ht="51">
      <c r="A161" s="16" t="s">
        <v>385</v>
      </c>
      <c r="B161" s="19" t="s">
        <v>388</v>
      </c>
      <c r="C161" s="45">
        <f>C162</f>
        <v>26647.9</v>
      </c>
      <c r="D161" s="45">
        <f>D162</f>
        <v>0</v>
      </c>
      <c r="E161" s="45">
        <f>E162</f>
        <v>0</v>
      </c>
      <c r="F161" s="45">
        <v>0</v>
      </c>
      <c r="G161" s="72">
        <f t="shared" si="10"/>
        <v>0</v>
      </c>
    </row>
    <row r="162" spans="1:7" ht="63.75">
      <c r="A162" s="14" t="s">
        <v>386</v>
      </c>
      <c r="B162" s="20" t="s">
        <v>387</v>
      </c>
      <c r="C162" s="46">
        <v>26647.9</v>
      </c>
      <c r="D162" s="46">
        <v>0</v>
      </c>
      <c r="E162" s="46">
        <v>0</v>
      </c>
      <c r="F162" s="46">
        <v>0</v>
      </c>
      <c r="G162" s="72">
        <f t="shared" si="10"/>
        <v>0</v>
      </c>
    </row>
    <row r="163" spans="1:7" ht="28.5" customHeight="1">
      <c r="A163" s="16" t="s">
        <v>321</v>
      </c>
      <c r="B163" s="19" t="s">
        <v>323</v>
      </c>
      <c r="C163" s="45">
        <f>C164</f>
        <v>714576.7</v>
      </c>
      <c r="D163" s="45">
        <f>D164</f>
        <v>0</v>
      </c>
      <c r="E163" s="45">
        <f>E164</f>
        <v>0</v>
      </c>
      <c r="F163" s="45">
        <v>0</v>
      </c>
      <c r="G163" s="72">
        <f t="shared" si="10"/>
        <v>0</v>
      </c>
    </row>
    <row r="164" spans="1:7" ht="35.25" customHeight="1">
      <c r="A164" s="14" t="s">
        <v>322</v>
      </c>
      <c r="B164" s="20" t="s">
        <v>324</v>
      </c>
      <c r="C164" s="46">
        <v>714576.7</v>
      </c>
      <c r="D164" s="46">
        <v>0</v>
      </c>
      <c r="E164" s="46">
        <v>0</v>
      </c>
      <c r="F164" s="46">
        <v>0</v>
      </c>
      <c r="G164" s="73">
        <f t="shared" si="10"/>
        <v>0</v>
      </c>
    </row>
    <row r="165" spans="1:7" ht="51.75" customHeight="1">
      <c r="A165" s="16" t="s">
        <v>389</v>
      </c>
      <c r="B165" s="17" t="s">
        <v>390</v>
      </c>
      <c r="C165" s="45">
        <f>C166</f>
        <v>15645</v>
      </c>
      <c r="D165" s="45">
        <f>D166</f>
        <v>0</v>
      </c>
      <c r="E165" s="45">
        <f>E166</f>
        <v>0</v>
      </c>
      <c r="F165" s="45">
        <v>0</v>
      </c>
      <c r="G165" s="72">
        <f t="shared" si="10"/>
        <v>0</v>
      </c>
    </row>
    <row r="166" spans="1:7" ht="43.5" customHeight="1">
      <c r="A166" s="14" t="s">
        <v>391</v>
      </c>
      <c r="B166" s="13" t="s">
        <v>392</v>
      </c>
      <c r="C166" s="46">
        <v>15645</v>
      </c>
      <c r="D166" s="46">
        <v>0</v>
      </c>
      <c r="E166" s="46">
        <v>0</v>
      </c>
      <c r="F166" s="46">
        <v>0</v>
      </c>
      <c r="G166" s="73">
        <f t="shared" si="10"/>
        <v>0</v>
      </c>
    </row>
    <row r="167" spans="1:7" ht="45" customHeight="1">
      <c r="A167" s="61" t="s">
        <v>342</v>
      </c>
      <c r="B167" s="17" t="s">
        <v>343</v>
      </c>
      <c r="C167" s="45">
        <f>C168</f>
        <v>23466.8</v>
      </c>
      <c r="D167" s="45">
        <f>D168</f>
        <v>0</v>
      </c>
      <c r="E167" s="45">
        <f>E168</f>
        <v>0</v>
      </c>
      <c r="F167" s="45">
        <v>0</v>
      </c>
      <c r="G167" s="72">
        <f t="shared" si="10"/>
        <v>0</v>
      </c>
    </row>
    <row r="168" spans="1:7" ht="45.75" customHeight="1">
      <c r="A168" s="14" t="s">
        <v>344</v>
      </c>
      <c r="B168" s="13" t="s">
        <v>345</v>
      </c>
      <c r="C168" s="46">
        <f>9670+13796.8</f>
        <v>23466.8</v>
      </c>
      <c r="D168" s="46">
        <v>0</v>
      </c>
      <c r="E168" s="46">
        <v>0</v>
      </c>
      <c r="F168" s="46">
        <v>0</v>
      </c>
      <c r="G168" s="73">
        <f t="shared" si="10"/>
        <v>0</v>
      </c>
    </row>
    <row r="169" spans="1:7" ht="45.75" customHeight="1">
      <c r="A169" s="16" t="s">
        <v>339</v>
      </c>
      <c r="B169" s="19" t="s">
        <v>340</v>
      </c>
      <c r="C169" s="45">
        <f>C170</f>
        <v>2958.6</v>
      </c>
      <c r="D169" s="45">
        <f>D170</f>
        <v>1503.3</v>
      </c>
      <c r="E169" s="45">
        <f>E170</f>
        <v>1345</v>
      </c>
      <c r="F169" s="45">
        <f t="shared" si="8"/>
        <v>89.46983303399189</v>
      </c>
      <c r="G169" s="72">
        <f>E169/C169*100</f>
        <v>45.460690867302105</v>
      </c>
    </row>
    <row r="170" spans="1:7" ht="56.25" customHeight="1">
      <c r="A170" s="14" t="s">
        <v>338</v>
      </c>
      <c r="B170" s="20" t="s">
        <v>341</v>
      </c>
      <c r="C170" s="46">
        <f>1804.8+1153.8</f>
        <v>2958.6</v>
      </c>
      <c r="D170" s="46">
        <v>1503.3</v>
      </c>
      <c r="E170" s="46">
        <v>1345</v>
      </c>
      <c r="F170" s="46">
        <f t="shared" si="8"/>
        <v>89.46983303399189</v>
      </c>
      <c r="G170" s="73">
        <f>E170/C170*100</f>
        <v>45.460690867302105</v>
      </c>
    </row>
    <row r="171" spans="1:7" ht="38.25">
      <c r="A171" s="16" t="s">
        <v>288</v>
      </c>
      <c r="B171" s="17" t="s">
        <v>235</v>
      </c>
      <c r="C171" s="45">
        <f>C172</f>
        <v>34229.4</v>
      </c>
      <c r="D171" s="45">
        <f>D172</f>
        <v>15116.8</v>
      </c>
      <c r="E171" s="45">
        <f>E172</f>
        <v>13811.8</v>
      </c>
      <c r="F171" s="45">
        <f t="shared" si="8"/>
        <v>91.36722057578324</v>
      </c>
      <c r="G171" s="72">
        <f t="shared" si="10"/>
        <v>40.350692679392566</v>
      </c>
    </row>
    <row r="172" spans="1:7" ht="44.25" customHeight="1">
      <c r="A172" s="14" t="s">
        <v>289</v>
      </c>
      <c r="B172" s="13" t="s">
        <v>236</v>
      </c>
      <c r="C172" s="46">
        <v>34229.4</v>
      </c>
      <c r="D172" s="46">
        <v>15116.8</v>
      </c>
      <c r="E172" s="46">
        <v>13811.8</v>
      </c>
      <c r="F172" s="46">
        <f t="shared" si="8"/>
        <v>91.36722057578324</v>
      </c>
      <c r="G172" s="73">
        <f t="shared" si="10"/>
        <v>40.350692679392566</v>
      </c>
    </row>
    <row r="173" spans="1:7" ht="44.25" customHeight="1">
      <c r="A173" s="16" t="s">
        <v>317</v>
      </c>
      <c r="B173" s="17" t="s">
        <v>319</v>
      </c>
      <c r="C173" s="45">
        <f>C174</f>
        <v>34217.5</v>
      </c>
      <c r="D173" s="45">
        <f>D174</f>
        <v>0</v>
      </c>
      <c r="E173" s="45">
        <f>E174</f>
        <v>0</v>
      </c>
      <c r="F173" s="45">
        <v>0</v>
      </c>
      <c r="G173" s="72">
        <f t="shared" si="10"/>
        <v>0</v>
      </c>
    </row>
    <row r="174" spans="1:7" ht="44.25" customHeight="1">
      <c r="A174" s="14" t="s">
        <v>318</v>
      </c>
      <c r="B174" s="13" t="s">
        <v>320</v>
      </c>
      <c r="C174" s="46">
        <v>34217.5</v>
      </c>
      <c r="D174" s="46">
        <v>0</v>
      </c>
      <c r="E174" s="46">
        <v>0</v>
      </c>
      <c r="F174" s="46">
        <v>0</v>
      </c>
      <c r="G174" s="73">
        <f t="shared" si="10"/>
        <v>0</v>
      </c>
    </row>
    <row r="175" spans="1:7" ht="25.5" customHeight="1">
      <c r="A175" s="16" t="s">
        <v>290</v>
      </c>
      <c r="B175" s="17" t="s">
        <v>160</v>
      </c>
      <c r="C175" s="45">
        <f>C176</f>
        <v>23447.699999999997</v>
      </c>
      <c r="D175" s="45">
        <f>D176</f>
        <v>21269.1</v>
      </c>
      <c r="E175" s="45">
        <f>E176</f>
        <v>19545.4</v>
      </c>
      <c r="F175" s="45">
        <f t="shared" si="8"/>
        <v>91.89575487444228</v>
      </c>
      <c r="G175" s="72">
        <f t="shared" si="10"/>
        <v>83.35742951334247</v>
      </c>
    </row>
    <row r="176" spans="1:7" ht="25.5">
      <c r="A176" s="14" t="s">
        <v>291</v>
      </c>
      <c r="B176" s="13" t="s">
        <v>161</v>
      </c>
      <c r="C176" s="46">
        <f>23940.1-492.4</f>
        <v>23447.699999999997</v>
      </c>
      <c r="D176" s="46">
        <v>21269.1</v>
      </c>
      <c r="E176" s="46">
        <v>19545.4</v>
      </c>
      <c r="F176" s="46">
        <f t="shared" si="8"/>
        <v>91.89575487444228</v>
      </c>
      <c r="G176" s="73">
        <f t="shared" si="10"/>
        <v>83.35742951334247</v>
      </c>
    </row>
    <row r="177" spans="1:7" ht="18" customHeight="1">
      <c r="A177" s="16" t="s">
        <v>292</v>
      </c>
      <c r="B177" s="17" t="s">
        <v>237</v>
      </c>
      <c r="C177" s="45">
        <f>C178</f>
        <v>149.3</v>
      </c>
      <c r="D177" s="45">
        <f>D178</f>
        <v>149.3</v>
      </c>
      <c r="E177" s="45">
        <f>E178</f>
        <v>149.3</v>
      </c>
      <c r="F177" s="45">
        <f t="shared" si="8"/>
        <v>100</v>
      </c>
      <c r="G177" s="72">
        <f t="shared" si="10"/>
        <v>100</v>
      </c>
    </row>
    <row r="178" spans="1:7" ht="20.25" customHeight="1">
      <c r="A178" s="14" t="s">
        <v>293</v>
      </c>
      <c r="B178" s="13" t="s">
        <v>237</v>
      </c>
      <c r="C178" s="46">
        <v>149.3</v>
      </c>
      <c r="D178" s="46">
        <v>149.3</v>
      </c>
      <c r="E178" s="46">
        <v>149.3</v>
      </c>
      <c r="F178" s="46">
        <f t="shared" si="8"/>
        <v>100</v>
      </c>
      <c r="G178" s="73">
        <f t="shared" si="10"/>
        <v>100</v>
      </c>
    </row>
    <row r="179" spans="1:7" ht="25.5">
      <c r="A179" s="16" t="s">
        <v>182</v>
      </c>
      <c r="B179" s="17" t="s">
        <v>162</v>
      </c>
      <c r="C179" s="45">
        <f>C180</f>
        <v>15560.4</v>
      </c>
      <c r="D179" s="45">
        <f>D180</f>
        <v>1620</v>
      </c>
      <c r="E179" s="45">
        <f>E180</f>
        <v>1447.9</v>
      </c>
      <c r="F179" s="45">
        <f t="shared" si="8"/>
        <v>89.37654320987654</v>
      </c>
      <c r="G179" s="72">
        <f t="shared" si="10"/>
        <v>9.305030719004654</v>
      </c>
    </row>
    <row r="180" spans="1:7" ht="25.5">
      <c r="A180" s="14" t="s">
        <v>294</v>
      </c>
      <c r="B180" s="13" t="s">
        <v>163</v>
      </c>
      <c r="C180" s="46">
        <f>9491.9+6068.5</f>
        <v>15560.4</v>
      </c>
      <c r="D180" s="46">
        <v>1620</v>
      </c>
      <c r="E180" s="46">
        <v>1447.9</v>
      </c>
      <c r="F180" s="46">
        <f t="shared" si="8"/>
        <v>89.37654320987654</v>
      </c>
      <c r="G180" s="73">
        <f t="shared" si="10"/>
        <v>9.305030719004654</v>
      </c>
    </row>
    <row r="181" spans="1:7" ht="18" customHeight="1">
      <c r="A181" s="16" t="s">
        <v>55</v>
      </c>
      <c r="B181" s="17" t="s">
        <v>164</v>
      </c>
      <c r="C181" s="45">
        <f>C182</f>
        <v>249798.40000000002</v>
      </c>
      <c r="D181" s="45">
        <f>D182</f>
        <v>225833.8</v>
      </c>
      <c r="E181" s="45">
        <f>E182</f>
        <v>175347.2</v>
      </c>
      <c r="F181" s="45">
        <f t="shared" si="8"/>
        <v>77.64435615926403</v>
      </c>
      <c r="G181" s="72">
        <f t="shared" si="10"/>
        <v>70.19548563961979</v>
      </c>
    </row>
    <row r="182" spans="1:7" ht="24" customHeight="1">
      <c r="A182" s="14" t="s">
        <v>114</v>
      </c>
      <c r="B182" s="13" t="s">
        <v>165</v>
      </c>
      <c r="C182" s="46">
        <f>63356.6-8023.9+486.5+193979.2</f>
        <v>249798.40000000002</v>
      </c>
      <c r="D182" s="46">
        <v>225833.8</v>
      </c>
      <c r="E182" s="46">
        <v>175347.2</v>
      </c>
      <c r="F182" s="46">
        <f t="shared" si="8"/>
        <v>77.64435615926403</v>
      </c>
      <c r="G182" s="73">
        <f t="shared" si="10"/>
        <v>70.19548563961979</v>
      </c>
    </row>
    <row r="183" spans="1:7" ht="25.5">
      <c r="A183" s="15" t="s">
        <v>137</v>
      </c>
      <c r="B183" s="11" t="s">
        <v>166</v>
      </c>
      <c r="C183" s="43">
        <f>C184+C186+C188+C190+C194+C192</f>
        <v>1565911.2999999998</v>
      </c>
      <c r="D183" s="43">
        <f>D184+D186+D188+D190+D194+D192</f>
        <v>798180.9</v>
      </c>
      <c r="E183" s="43">
        <f>E184+E186+E188+E190+E194+E192</f>
        <v>779285.9</v>
      </c>
      <c r="F183" s="43">
        <f t="shared" si="8"/>
        <v>97.63274215155988</v>
      </c>
      <c r="G183" s="71">
        <f t="shared" si="10"/>
        <v>49.7656476455595</v>
      </c>
    </row>
    <row r="184" spans="1:7" ht="25.5">
      <c r="A184" s="16" t="s">
        <v>57</v>
      </c>
      <c r="B184" s="17" t="s">
        <v>167</v>
      </c>
      <c r="C184" s="45">
        <f>SUM(C185)</f>
        <v>1521852.2999999998</v>
      </c>
      <c r="D184" s="45">
        <f>SUM(D185)</f>
        <v>778829.1</v>
      </c>
      <c r="E184" s="45">
        <f>SUM(E185)</f>
        <v>760392.9</v>
      </c>
      <c r="F184" s="45">
        <f t="shared" si="8"/>
        <v>97.63283113073203</v>
      </c>
      <c r="G184" s="72">
        <f t="shared" si="10"/>
        <v>49.96496046298318</v>
      </c>
    </row>
    <row r="185" spans="1:7" ht="25.5">
      <c r="A185" s="14" t="s">
        <v>140</v>
      </c>
      <c r="B185" s="13" t="s">
        <v>168</v>
      </c>
      <c r="C185" s="46">
        <f>1472512.9-374.1+9.4+7.1+217.1+246.4+803+0.9+48429.6</f>
        <v>1521852.2999999998</v>
      </c>
      <c r="D185" s="46">
        <v>778829.1</v>
      </c>
      <c r="E185" s="46">
        <v>760392.9</v>
      </c>
      <c r="F185" s="46">
        <f t="shared" si="8"/>
        <v>97.63283113073203</v>
      </c>
      <c r="G185" s="73">
        <f t="shared" si="10"/>
        <v>49.96496046298318</v>
      </c>
    </row>
    <row r="186" spans="1:7" ht="51">
      <c r="A186" s="16" t="s">
        <v>134</v>
      </c>
      <c r="B186" s="17" t="s">
        <v>169</v>
      </c>
      <c r="C186" s="45">
        <f>C187</f>
        <v>32179</v>
      </c>
      <c r="D186" s="45">
        <f>D187</f>
        <v>15857</v>
      </c>
      <c r="E186" s="45">
        <f>E187</f>
        <v>15792.3</v>
      </c>
      <c r="F186" s="45">
        <f t="shared" si="8"/>
        <v>99.59197830611086</v>
      </c>
      <c r="G186" s="72">
        <f t="shared" si="10"/>
        <v>49.07641629634234</v>
      </c>
    </row>
    <row r="187" spans="1:7" ht="51">
      <c r="A187" s="14" t="s">
        <v>133</v>
      </c>
      <c r="B187" s="13" t="s">
        <v>170</v>
      </c>
      <c r="C187" s="46">
        <v>32179</v>
      </c>
      <c r="D187" s="46">
        <v>15857</v>
      </c>
      <c r="E187" s="46">
        <v>15792.3</v>
      </c>
      <c r="F187" s="46">
        <f t="shared" si="8"/>
        <v>99.59197830611086</v>
      </c>
      <c r="G187" s="73">
        <f t="shared" si="10"/>
        <v>49.07641629634234</v>
      </c>
    </row>
    <row r="188" spans="1:7" ht="38.25">
      <c r="A188" s="16" t="s">
        <v>142</v>
      </c>
      <c r="B188" s="17" t="s">
        <v>171</v>
      </c>
      <c r="C188" s="45">
        <f>C189</f>
        <v>1.8</v>
      </c>
      <c r="D188" s="45">
        <f>D189</f>
        <v>0</v>
      </c>
      <c r="E188" s="45">
        <f>E189</f>
        <v>0</v>
      </c>
      <c r="F188" s="45">
        <v>0</v>
      </c>
      <c r="G188" s="72">
        <f t="shared" si="10"/>
        <v>0</v>
      </c>
    </row>
    <row r="189" spans="1:7" ht="38.25">
      <c r="A189" s="14" t="s">
        <v>143</v>
      </c>
      <c r="B189" s="13" t="s">
        <v>172</v>
      </c>
      <c r="C189" s="46">
        <v>1.8</v>
      </c>
      <c r="D189" s="46">
        <v>0</v>
      </c>
      <c r="E189" s="46">
        <v>0</v>
      </c>
      <c r="F189" s="46">
        <v>0</v>
      </c>
      <c r="G189" s="73">
        <f t="shared" si="10"/>
        <v>0</v>
      </c>
    </row>
    <row r="190" spans="1:7" ht="38.25">
      <c r="A190" s="16" t="s">
        <v>295</v>
      </c>
      <c r="B190" s="19" t="s">
        <v>239</v>
      </c>
      <c r="C190" s="45">
        <f>C191</f>
        <v>2000</v>
      </c>
      <c r="D190" s="45">
        <f>D191</f>
        <v>0</v>
      </c>
      <c r="E190" s="45">
        <f>E191</f>
        <v>0</v>
      </c>
      <c r="F190" s="45">
        <v>0</v>
      </c>
      <c r="G190" s="72">
        <f t="shared" si="10"/>
        <v>0</v>
      </c>
    </row>
    <row r="191" spans="1:7" ht="38.25">
      <c r="A191" s="14" t="s">
        <v>314</v>
      </c>
      <c r="B191" s="20" t="s">
        <v>238</v>
      </c>
      <c r="C191" s="46">
        <v>2000</v>
      </c>
      <c r="D191" s="46">
        <v>0</v>
      </c>
      <c r="E191" s="46">
        <v>0</v>
      </c>
      <c r="F191" s="46">
        <v>0</v>
      </c>
      <c r="G191" s="73">
        <f t="shared" si="10"/>
        <v>0</v>
      </c>
    </row>
    <row r="192" spans="1:7" ht="53.25" customHeight="1">
      <c r="A192" s="16" t="s">
        <v>313</v>
      </c>
      <c r="B192" s="19" t="s">
        <v>316</v>
      </c>
      <c r="C192" s="45">
        <f>C193</f>
        <v>2000</v>
      </c>
      <c r="D192" s="45">
        <f>D193</f>
        <v>0</v>
      </c>
      <c r="E192" s="45">
        <f>E193</f>
        <v>0</v>
      </c>
      <c r="F192" s="45">
        <v>0</v>
      </c>
      <c r="G192" s="72">
        <f t="shared" si="10"/>
        <v>0</v>
      </c>
    </row>
    <row r="193" spans="1:7" ht="57" customHeight="1">
      <c r="A193" s="14" t="s">
        <v>315</v>
      </c>
      <c r="B193" s="20" t="s">
        <v>316</v>
      </c>
      <c r="C193" s="46">
        <v>2000</v>
      </c>
      <c r="D193" s="46">
        <v>0</v>
      </c>
      <c r="E193" s="46">
        <v>0</v>
      </c>
      <c r="F193" s="46">
        <v>0</v>
      </c>
      <c r="G193" s="73">
        <f t="shared" si="10"/>
        <v>0</v>
      </c>
    </row>
    <row r="194" spans="1:7" ht="25.5">
      <c r="A194" s="16" t="s">
        <v>56</v>
      </c>
      <c r="B194" s="17" t="s">
        <v>173</v>
      </c>
      <c r="C194" s="45">
        <f>C195</f>
        <v>7878.2</v>
      </c>
      <c r="D194" s="45">
        <f>D195</f>
        <v>3494.8</v>
      </c>
      <c r="E194" s="45">
        <f>E195</f>
        <v>3100.7</v>
      </c>
      <c r="F194" s="45">
        <f t="shared" si="8"/>
        <v>88.72324596543434</v>
      </c>
      <c r="G194" s="72">
        <f t="shared" si="10"/>
        <v>39.3579751719936</v>
      </c>
    </row>
    <row r="195" spans="1:7" ht="30.75" customHeight="1">
      <c r="A195" s="14" t="s">
        <v>139</v>
      </c>
      <c r="B195" s="13" t="s">
        <v>174</v>
      </c>
      <c r="C195" s="46">
        <f>6942.3+935.9</f>
        <v>7878.2</v>
      </c>
      <c r="D195" s="46">
        <v>3494.8</v>
      </c>
      <c r="E195" s="46">
        <v>3100.7</v>
      </c>
      <c r="F195" s="45">
        <f t="shared" si="8"/>
        <v>88.72324596543434</v>
      </c>
      <c r="G195" s="73">
        <f t="shared" si="10"/>
        <v>39.3579751719936</v>
      </c>
    </row>
    <row r="196" spans="1:7" ht="16.5" customHeight="1">
      <c r="A196" s="15" t="s">
        <v>58</v>
      </c>
      <c r="B196" s="11" t="s">
        <v>175</v>
      </c>
      <c r="C196" s="43">
        <f>C199+C197</f>
        <v>45130.700000000004</v>
      </c>
      <c r="D196" s="43">
        <f>D199+D197</f>
        <v>26184.5</v>
      </c>
      <c r="E196" s="43">
        <f>E199+E197</f>
        <v>24518.699999999997</v>
      </c>
      <c r="F196" s="43">
        <f t="shared" si="8"/>
        <v>93.63822108499302</v>
      </c>
      <c r="G196" s="71">
        <f t="shared" si="10"/>
        <v>54.32820674175227</v>
      </c>
    </row>
    <row r="197" spans="1:7" ht="38.25">
      <c r="A197" s="16" t="s">
        <v>296</v>
      </c>
      <c r="B197" s="19" t="s">
        <v>254</v>
      </c>
      <c r="C197" s="45">
        <f>C198</f>
        <v>34060.3</v>
      </c>
      <c r="D197" s="45">
        <f>D198</f>
        <v>22182</v>
      </c>
      <c r="E197" s="45">
        <f>E198</f>
        <v>21564.6</v>
      </c>
      <c r="F197" s="45">
        <f t="shared" si="8"/>
        <v>97.21666215850689</v>
      </c>
      <c r="G197" s="72">
        <f t="shared" si="10"/>
        <v>63.313006638226895</v>
      </c>
    </row>
    <row r="198" spans="1:7" ht="51">
      <c r="A198" s="18" t="s">
        <v>297</v>
      </c>
      <c r="B198" s="20" t="s">
        <v>255</v>
      </c>
      <c r="C198" s="46">
        <v>34060.3</v>
      </c>
      <c r="D198" s="46">
        <v>22182</v>
      </c>
      <c r="E198" s="46">
        <v>21564.6</v>
      </c>
      <c r="F198" s="46">
        <f t="shared" si="8"/>
        <v>97.21666215850689</v>
      </c>
      <c r="G198" s="73">
        <f t="shared" si="10"/>
        <v>63.313006638226895</v>
      </c>
    </row>
    <row r="199" spans="1:7" ht="12.75">
      <c r="A199" s="21" t="s">
        <v>59</v>
      </c>
      <c r="B199" s="17" t="s">
        <v>176</v>
      </c>
      <c r="C199" s="45">
        <f>SUM(C200)</f>
        <v>11070.400000000001</v>
      </c>
      <c r="D199" s="45">
        <f>SUM(D200)</f>
        <v>4002.5</v>
      </c>
      <c r="E199" s="45">
        <f>SUM(E200)</f>
        <v>2954.1</v>
      </c>
      <c r="F199" s="45">
        <f t="shared" si="8"/>
        <v>73.80637101811368</v>
      </c>
      <c r="G199" s="72">
        <f t="shared" si="10"/>
        <v>26.68467264055499</v>
      </c>
    </row>
    <row r="200" spans="1:7" ht="25.5">
      <c r="A200" s="18" t="s">
        <v>141</v>
      </c>
      <c r="B200" s="13" t="s">
        <v>177</v>
      </c>
      <c r="C200" s="46">
        <f>8808.7+1229.6+220+270-71.6-86.3+700</f>
        <v>11070.400000000001</v>
      </c>
      <c r="D200" s="46">
        <v>4002.5</v>
      </c>
      <c r="E200" s="46">
        <v>2954.1</v>
      </c>
      <c r="F200" s="46">
        <f t="shared" si="8"/>
        <v>73.80637101811368</v>
      </c>
      <c r="G200" s="73">
        <f t="shared" si="10"/>
        <v>26.68467264055499</v>
      </c>
    </row>
    <row r="201" spans="1:7" ht="17.25" customHeight="1">
      <c r="A201" s="15" t="s">
        <v>325</v>
      </c>
      <c r="B201" s="11" t="s">
        <v>326</v>
      </c>
      <c r="C201" s="43">
        <f aca="true" t="shared" si="11" ref="C201:E202">C202</f>
        <v>195394</v>
      </c>
      <c r="D201" s="43">
        <f t="shared" si="11"/>
        <v>51944</v>
      </c>
      <c r="E201" s="43">
        <f t="shared" si="11"/>
        <v>13744</v>
      </c>
      <c r="F201" s="43">
        <f aca="true" t="shared" si="12" ref="F201:F208">E201/D201*100</f>
        <v>26.459263822578162</v>
      </c>
      <c r="G201" s="71">
        <f t="shared" si="10"/>
        <v>7.033992855461273</v>
      </c>
    </row>
    <row r="202" spans="1:7" ht="19.5" customHeight="1">
      <c r="A202" s="16" t="s">
        <v>327</v>
      </c>
      <c r="B202" s="17" t="s">
        <v>328</v>
      </c>
      <c r="C202" s="45">
        <f t="shared" si="11"/>
        <v>195394</v>
      </c>
      <c r="D202" s="45">
        <f t="shared" si="11"/>
        <v>51944</v>
      </c>
      <c r="E202" s="45">
        <f t="shared" si="11"/>
        <v>13744</v>
      </c>
      <c r="F202" s="45">
        <f t="shared" si="12"/>
        <v>26.459263822578162</v>
      </c>
      <c r="G202" s="72">
        <f t="shared" si="10"/>
        <v>7.033992855461273</v>
      </c>
    </row>
    <row r="203" spans="1:7" ht="24.75" customHeight="1">
      <c r="A203" s="14" t="s">
        <v>329</v>
      </c>
      <c r="B203" s="13" t="s">
        <v>330</v>
      </c>
      <c r="C203" s="46">
        <f>51850+4300+3150+45000+91000+94</f>
        <v>195394</v>
      </c>
      <c r="D203" s="46">
        <v>51944</v>
      </c>
      <c r="E203" s="46">
        <v>13744</v>
      </c>
      <c r="F203" s="46">
        <f t="shared" si="12"/>
        <v>26.459263822578162</v>
      </c>
      <c r="G203" s="73">
        <f t="shared" si="10"/>
        <v>7.033992855461273</v>
      </c>
    </row>
    <row r="204" spans="1:7" ht="56.25" customHeight="1">
      <c r="A204" s="15" t="s">
        <v>373</v>
      </c>
      <c r="B204" s="22" t="s">
        <v>374</v>
      </c>
      <c r="C204" s="43">
        <f>C205</f>
        <v>452.9</v>
      </c>
      <c r="D204" s="43">
        <f>D205</f>
        <v>452.9</v>
      </c>
      <c r="E204" s="43">
        <f>E205</f>
        <v>452.9</v>
      </c>
      <c r="F204" s="43">
        <f t="shared" si="12"/>
        <v>100</v>
      </c>
      <c r="G204" s="71">
        <v>0</v>
      </c>
    </row>
    <row r="205" spans="1:7" ht="32.25" customHeight="1">
      <c r="A205" s="16" t="s">
        <v>375</v>
      </c>
      <c r="B205" s="17" t="s">
        <v>376</v>
      </c>
      <c r="C205" s="45">
        <v>452.9</v>
      </c>
      <c r="D205" s="45">
        <v>452.9</v>
      </c>
      <c r="E205" s="45">
        <v>452.9</v>
      </c>
      <c r="F205" s="45">
        <f t="shared" si="12"/>
        <v>100</v>
      </c>
      <c r="G205" s="72">
        <v>0</v>
      </c>
    </row>
    <row r="206" spans="1:7" ht="41.25" customHeight="1">
      <c r="A206" s="10" t="s">
        <v>334</v>
      </c>
      <c r="B206" s="22" t="s">
        <v>335</v>
      </c>
      <c r="C206" s="43">
        <f>C207</f>
        <v>-5844.2</v>
      </c>
      <c r="D206" s="43">
        <f>D207</f>
        <v>-5844.2</v>
      </c>
      <c r="E206" s="43">
        <f>E207</f>
        <v>-5844.1</v>
      </c>
      <c r="F206" s="43">
        <f t="shared" si="12"/>
        <v>99.9982889018172</v>
      </c>
      <c r="G206" s="71">
        <f t="shared" si="10"/>
        <v>99.9982889018172</v>
      </c>
    </row>
    <row r="207" spans="1:7" ht="45.75" customHeight="1">
      <c r="A207" s="21" t="s">
        <v>336</v>
      </c>
      <c r="B207" s="19" t="s">
        <v>337</v>
      </c>
      <c r="C207" s="45">
        <f>-5391.3-452.9</f>
        <v>-5844.2</v>
      </c>
      <c r="D207" s="45">
        <f>-5391.3-452.9</f>
        <v>-5844.2</v>
      </c>
      <c r="E207" s="45">
        <v>-5844.1</v>
      </c>
      <c r="F207" s="45">
        <f t="shared" si="12"/>
        <v>99.9982889018172</v>
      </c>
      <c r="G207" s="72">
        <f t="shared" si="10"/>
        <v>99.9982889018172</v>
      </c>
    </row>
    <row r="208" spans="1:7" s="12" customFormat="1" ht="21.75" customHeight="1">
      <c r="A208" s="10" t="s">
        <v>60</v>
      </c>
      <c r="B208" s="11"/>
      <c r="C208" s="43">
        <f>C8+C153</f>
        <v>4647117.199999999</v>
      </c>
      <c r="D208" s="43">
        <f>D8+D153</f>
        <v>1921306.2</v>
      </c>
      <c r="E208" s="43">
        <f>E8+E153</f>
        <v>1858432.5999999999</v>
      </c>
      <c r="F208" s="43">
        <f t="shared" si="12"/>
        <v>96.72755961543245</v>
      </c>
      <c r="G208" s="71">
        <f t="shared" si="10"/>
        <v>39.99108522591167</v>
      </c>
    </row>
    <row r="212" ht="12.75">
      <c r="C212" s="39"/>
    </row>
  </sheetData>
  <sheetProtection/>
  <mergeCells count="4">
    <mergeCell ref="B1:G1"/>
    <mergeCell ref="B2:G2"/>
    <mergeCell ref="B3:G3"/>
    <mergeCell ref="A4:G4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2023-09-11T09:09:07Z</cp:lastPrinted>
  <dcterms:created xsi:type="dcterms:W3CDTF">1996-10-08T23:32:33Z</dcterms:created>
  <dcterms:modified xsi:type="dcterms:W3CDTF">2023-09-11T09:10:01Z</dcterms:modified>
  <cp:category/>
  <cp:version/>
  <cp:contentType/>
  <cp:contentStatus/>
</cp:coreProperties>
</file>