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360" windowWidth="9720" windowHeight="7080"/>
  </bookViews>
  <sheets>
    <sheet name="таблица 2" sheetId="51" r:id="rId1"/>
    <sheet name="таблица 3" sheetId="52" r:id="rId2"/>
    <sheet name="таблица 4" sheetId="49" r:id="rId3"/>
  </sheets>
  <definedNames>
    <definedName name="_xlnm.Print_Titles" localSheetId="0">'таблица 2'!$4:$6</definedName>
    <definedName name="_xlnm.Print_Titles" localSheetId="1">'таблица 3'!$5:$7</definedName>
    <definedName name="_xlnm.Print_Titles" localSheetId="2">'таблица 4'!$5:$5</definedName>
  </definedNames>
  <calcPr calcId="125725"/>
</workbook>
</file>

<file path=xl/calcChain.xml><?xml version="1.0" encoding="utf-8"?>
<calcChain xmlns="http://schemas.openxmlformats.org/spreadsheetml/2006/main">
  <c r="D31" i="52"/>
  <c r="E31"/>
  <c r="F31"/>
  <c r="C28" l="1"/>
  <c r="C31" s="1"/>
  <c r="E12" i="51"/>
  <c r="F12"/>
  <c r="D19" i="52"/>
  <c r="E19"/>
  <c r="F19"/>
  <c r="C19"/>
  <c r="D16"/>
  <c r="E16"/>
  <c r="F16"/>
  <c r="C16"/>
  <c r="E13"/>
  <c r="F13"/>
  <c r="C13"/>
  <c r="D13"/>
  <c r="D10"/>
  <c r="E10"/>
  <c r="F10"/>
  <c r="C10"/>
  <c r="D35" l="1"/>
  <c r="E35"/>
  <c r="F35"/>
  <c r="C35" l="1"/>
  <c r="F41" l="1"/>
  <c r="E41"/>
  <c r="C41"/>
  <c r="D41"/>
  <c r="F38"/>
  <c r="E38"/>
  <c r="D38"/>
  <c r="C38"/>
  <c r="F22"/>
  <c r="F42" s="1"/>
  <c r="E22"/>
  <c r="E42" s="1"/>
  <c r="D22"/>
  <c r="C22"/>
  <c r="C42" s="1"/>
  <c r="D42" l="1"/>
  <c r="D22" i="51"/>
  <c r="D39"/>
  <c r="C21" i="49"/>
  <c r="C20"/>
  <c r="D30" i="51"/>
  <c r="D33"/>
  <c r="D31"/>
  <c r="D21"/>
  <c r="B32"/>
  <c r="B31" s="1"/>
  <c r="B26" l="1"/>
  <c r="E18"/>
  <c r="F18"/>
  <c r="D18"/>
  <c r="B19" l="1"/>
  <c r="B18" s="1"/>
  <c r="D10" l="1"/>
  <c r="B11"/>
  <c r="B10" s="1"/>
  <c r="B9" l="1"/>
  <c r="D27" l="1"/>
  <c r="F13"/>
  <c r="D13"/>
  <c r="D12" s="1"/>
  <c r="E13"/>
  <c r="B30" l="1"/>
  <c r="B35" l="1"/>
  <c r="B36"/>
  <c r="B37"/>
  <c r="B34"/>
  <c r="B28"/>
  <c r="B29"/>
  <c r="B38"/>
  <c r="B24"/>
  <c r="B25"/>
  <c r="B23"/>
  <c r="B21"/>
  <c r="B20" s="1"/>
  <c r="B15"/>
  <c r="B16"/>
  <c r="B17"/>
  <c r="B14"/>
  <c r="D20"/>
  <c r="E20"/>
  <c r="F20"/>
  <c r="B22" l="1"/>
  <c r="B33"/>
  <c r="B27"/>
  <c r="B13"/>
  <c r="F40"/>
  <c r="B12" l="1"/>
  <c r="F39"/>
  <c r="B40"/>
  <c r="B39" s="1"/>
  <c r="C26" i="49"/>
  <c r="C35"/>
  <c r="C15"/>
  <c r="E39" i="51" l="1"/>
  <c r="E22" l="1"/>
  <c r="F22"/>
  <c r="E33" l="1"/>
  <c r="F33"/>
  <c r="E27"/>
  <c r="F27"/>
  <c r="F41" l="1"/>
  <c r="E41"/>
  <c r="C22" i="49"/>
  <c r="C12"/>
  <c r="C9"/>
  <c r="B8" i="51" l="1"/>
  <c r="B7" s="1"/>
  <c r="B41" l="1"/>
  <c r="C6" i="49" l="1"/>
  <c r="C37" s="1"/>
  <c r="B43" i="51" l="1"/>
  <c r="D8"/>
  <c r="D7" s="1"/>
  <c r="D41" s="1"/>
</calcChain>
</file>

<file path=xl/sharedStrings.xml><?xml version="1.0" encoding="utf-8"?>
<sst xmlns="http://schemas.openxmlformats.org/spreadsheetml/2006/main" count="194" uniqueCount="152">
  <si>
    <t>1.</t>
  </si>
  <si>
    <t>2.</t>
  </si>
  <si>
    <t>Наименование программы, объекта, мероприятий</t>
  </si>
  <si>
    <t>3.</t>
  </si>
  <si>
    <t>4.</t>
  </si>
  <si>
    <t>1.1.</t>
  </si>
  <si>
    <t>4.2.</t>
  </si>
  <si>
    <t>5.</t>
  </si>
  <si>
    <t>3.1.</t>
  </si>
  <si>
    <t>№ п.п.</t>
  </si>
  <si>
    <t>1.2.</t>
  </si>
  <si>
    <t>ВСЕГО расходов</t>
  </si>
  <si>
    <t>2.1.</t>
  </si>
  <si>
    <t>4.1.</t>
  </si>
  <si>
    <t xml:space="preserve">Муниципальная программа "Совершенствование и развитие муниципального управления в городе Урай" на 2018-2030 годы </t>
  </si>
  <si>
    <t>Муниципальная программа "Развитие жилищно-коммунального комплекса и повышение энергетической эффективности в городе Урай" на 2019-2030 годы</t>
  </si>
  <si>
    <t>Муниципальная программа "Развитие образования и молодежной политики в городе Урай" на 2019-2030 годы</t>
  </si>
  <si>
    <t>Муниципальная программа "Обеспечение градостроительной деятельности на территории города Урай" на 2018-2030 годы</t>
  </si>
  <si>
    <t>(тыс.рублей)</t>
  </si>
  <si>
    <t>2023 год</t>
  </si>
  <si>
    <t>№ п/п</t>
  </si>
  <si>
    <t xml:space="preserve">Сумма корректировки  </t>
  </si>
  <si>
    <t>На какие цели</t>
  </si>
  <si>
    <t>ГРБС</t>
  </si>
  <si>
    <t>Администрация города Урай</t>
  </si>
  <si>
    <t>2.2.</t>
  </si>
  <si>
    <t>Итого расходов</t>
  </si>
  <si>
    <t>Местный бюджет</t>
  </si>
  <si>
    <t xml:space="preserve">Муниципальная программа "Развитие транспортной системы города Урай" </t>
  </si>
  <si>
    <t>Муниципальная программа "Развитие жилищно-коммунального комплекса и повышение энергетической эффективности в городе Урай" на 2019-2030 годы"</t>
  </si>
  <si>
    <t>выполнение работ по установке гранитного бордюра</t>
  </si>
  <si>
    <t>4.3.</t>
  </si>
  <si>
    <t>4.4.</t>
  </si>
  <si>
    <t>2.3.</t>
  </si>
  <si>
    <t>2024 год</t>
  </si>
  <si>
    <t>Контрольно-счетная палата города Урай</t>
  </si>
  <si>
    <t>4.5.</t>
  </si>
  <si>
    <t>4.6.</t>
  </si>
  <si>
    <t>Муниципальная программа «Совершенствование и развитие муниципального управления в городе Урай» на 2018-2030 годы</t>
  </si>
  <si>
    <t xml:space="preserve">Выполнение работ, связанных с осуществлением регулярных перевозок пассажиров и багажа автомобильным транспортом на городских автобусных маршрутах </t>
  </si>
  <si>
    <t xml:space="preserve">Непрограммные направления деятельности </t>
  </si>
  <si>
    <t xml:space="preserve">Корректировка расходов бюджета к проекту решения Думы города Урай "О внесении изменений в бюджет городского округа Урай Ханты-Мансийского автономного округа – Югры на 2023 год и на плановый период 2024 и 2025 годов"                                                     </t>
  </si>
  <si>
    <t>Выполнение инженерных изысканий, подготовка ПСД объект "Капитальный ремонт МБДОУ  №12"</t>
  </si>
  <si>
    <t>Выполнение проектно-изыскательских работ объект "Капитальный ремонт МБДОУ "Детский сад №19 "Радость""</t>
  </si>
  <si>
    <t>Выполнение корректировки ПСД объездной автомобильной дороги г.Урай</t>
  </si>
  <si>
    <t>Выполнение проектно-изыскательских работ на объекте "Обустройство кладбища №2 в г.Урай"</t>
  </si>
  <si>
    <t>Выполнение работ по технологическому присоединению к сетям эл.снабжения объект "Зона отдыха по ул.Механиков"</t>
  </si>
  <si>
    <t>3.2.</t>
  </si>
  <si>
    <t xml:space="preserve"> Выполнение кадастровых работ.объект "Инженерные сети и проезды микрорайона Солнечный"</t>
  </si>
  <si>
    <t xml:space="preserve"> Выполнение кадастровых работ.объект "Инженерные сети по улицам Спокойная, Южная"</t>
  </si>
  <si>
    <t xml:space="preserve"> Выполнение кадастровых работ. объект "Инженерные сети тепло- и водоснабжения к дому №39, мкр.1А"</t>
  </si>
  <si>
    <t>Кадастровые работы</t>
  </si>
  <si>
    <t>Оценка объектов оценки</t>
  </si>
  <si>
    <t>5.1.</t>
  </si>
  <si>
    <t xml:space="preserve">Услуги по предоставлению доступа к базе данных по подбору персонала </t>
  </si>
  <si>
    <t>Услуги специальной связи</t>
  </si>
  <si>
    <t>Содержание муниципального имущества в период простоя</t>
  </si>
  <si>
    <t>5.2.</t>
  </si>
  <si>
    <t>5.3.</t>
  </si>
  <si>
    <t>6.</t>
  </si>
  <si>
    <t>Устройство пешеходных тротуаров в существующей застройке города</t>
  </si>
  <si>
    <t xml:space="preserve">Благоустройство территории в микрорайоне Юго-Восточный </t>
  </si>
  <si>
    <t>Устройство водоотвода в микрорайоне Лесной, д.75</t>
  </si>
  <si>
    <t xml:space="preserve">Оказание услуг по вывозу снежных осадков с городских территорий </t>
  </si>
  <si>
    <t>Выполнение работ по ремонту жилого помещения, принадлежащего городскому округу Урай Ханты-Мансийского автономного округа – Югры на праве собственности, расположенного по адресу: город Урай, микрорайон 2, дом 40, квартира 301</t>
  </si>
  <si>
    <t>Оказание услуг по  взвешиванию транспортных средств, осуществляющих транспортирование снега от сезонной уборки с территорий внутриквартальных проездов, парково-культурной зоны, автомобильных дорог жилой и производственной зон, детских городков, кладбищ города Урай</t>
  </si>
  <si>
    <t>Услуги по изготовлению и установке стоек с расписанием движения автобусов на остановочных пунктах муниципальных маршрутов регулярных перевозок на территории города Урай</t>
  </si>
  <si>
    <t>Непрограммные расходы</t>
  </si>
  <si>
    <t xml:space="preserve">Капитальный ремонт моста через р.Колосья </t>
  </si>
  <si>
    <t>6.1.</t>
  </si>
  <si>
    <t>6.2.</t>
  </si>
  <si>
    <t>6.3.</t>
  </si>
  <si>
    <t>6.4.</t>
  </si>
  <si>
    <t>6.5.</t>
  </si>
  <si>
    <t>6.6.</t>
  </si>
  <si>
    <t>6.7.</t>
  </si>
  <si>
    <t>6.8.</t>
  </si>
  <si>
    <t>7.</t>
  </si>
  <si>
    <t>7.1.</t>
  </si>
  <si>
    <t xml:space="preserve"> Выполнение работ по разработке ПСД на объекте "Инженерные сети и проезды в мкр.Южный (район Орбиты)"</t>
  </si>
  <si>
    <t>текущее содержание (ежегодный членский взнос в Союз МКСО (согласно Положению о размерах, порядке и сроках уплаты вступительных и членских взносов членами Союза МКСО за 2022, 2023 годы)</t>
  </si>
  <si>
    <t>Муниципальная программа "Улучшение жилищных условий жителей, проживающих на территории муниципального образования город Урай" на 2019-2030 годы</t>
  </si>
  <si>
    <t>2.4.</t>
  </si>
  <si>
    <t>2.5.</t>
  </si>
  <si>
    <t>выполнение работ по устройству наружного освещения вдоль тротуара по ул.Яковлева мкр.Юго-Восточный</t>
  </si>
  <si>
    <t>расчистка дополнительного участка на территории городского кладбища №2А под мусульманские захоронения площадью 1 400 кв.метров</t>
  </si>
  <si>
    <t>выполнение работ по отводу поверхностных вод от здания, с территории и подвалов д/сада №8</t>
  </si>
  <si>
    <t>Таблица 2 к пояснительной записке</t>
  </si>
  <si>
    <t>Управление образования администрации города Урай</t>
  </si>
  <si>
    <t>сумма (местный бюджет)</t>
  </si>
  <si>
    <t>Корректировка расходов на сумму неиспользованных в 2022 году остатков средств на счете местного бюджета, сложившегося по состоянию на 01.01.2023 года находящихся под бюджетными обязательствами</t>
  </si>
  <si>
    <t>2.6.</t>
  </si>
  <si>
    <t>2.7.</t>
  </si>
  <si>
    <t>Муниципальная программа "Формирование комфортной городской среды города Урай"</t>
  </si>
  <si>
    <t>Решение Думы от 25.11.2022 № 125</t>
  </si>
  <si>
    <t>Итого расходы бюджета города с учетом корректировки на февраль 2023 года</t>
  </si>
  <si>
    <t xml:space="preserve">ремонт объектов социальной сферы города </t>
  </si>
  <si>
    <t>осуществление регулярных перевозок пассажиров автомобильным транспортом (сезонные (дачные) маршруты № 5,6,8,9)</t>
  </si>
  <si>
    <t xml:space="preserve">на проведение общегородских мероприятий </t>
  </si>
  <si>
    <t>доля софинансирования местного бюджета (10%) в рамках регионального проекта "Формирование комфортной городской среды"</t>
  </si>
  <si>
    <t>2.8.</t>
  </si>
  <si>
    <t>охрана объектов (6 зданий) общеобразовательных учреждений города (круглосуточная специализированная охрана объектов, исковые требования прокуратуры г.Урай)</t>
  </si>
  <si>
    <t xml:space="preserve">обеспечение доли софинансирования местного бюджета на реализацию мероприятия "Приобретение жилья в целях переселения граждан из жилых домов, признанных аврийными,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аврийный жилищный фонд, возмещения за изымаемые жилые помещения" </t>
  </si>
  <si>
    <t>выполнение работ по ремонту автомобильных дорог местного значения (ул.Ивана Шестакова, дороги производственной зоны, остановочный карман остановки Буровиков, проезд Речной</t>
  </si>
  <si>
    <t xml:space="preserve">содержание объекта "Объездная автомобильная дорога г.Урай" </t>
  </si>
  <si>
    <t>выполнение работ по установке гобо-проектора на пешеходном переходе, проецирующем дорожную разметку "зебра" в районе ТЦ "Юбилейный"</t>
  </si>
  <si>
    <t>№п/п</t>
  </si>
  <si>
    <t>Главный распорядитель</t>
  </si>
  <si>
    <t>Уменьшение сметных назначений</t>
  </si>
  <si>
    <t>Увеличение сметных назначений</t>
  </si>
  <si>
    <t>Всего расходов</t>
  </si>
  <si>
    <t>8.</t>
  </si>
  <si>
    <t>9.</t>
  </si>
  <si>
    <t>Непрограммные направления  деятельности</t>
  </si>
  <si>
    <t>Перераспределение бюджетных ассигнований  в пределах объема бюджетных ассигнований на 2023 год и на плановый период 2024 и 2025 годов</t>
  </si>
  <si>
    <t>выкуп двух гаражей в районе стационара (в 2022 году был отказ в заключении соглашения о выкупе гаражей и змельных участков у владельцев в виду несогласия с размером компенсации)</t>
  </si>
  <si>
    <t>содержание 2-х школьных автобусов с 01.03 по 31.12.2023 года</t>
  </si>
  <si>
    <t>обеспечение расходов, связанных с увеличением МРОТ с 01.01.2023 с  33 613,8 руб. до 35 732,4 руб. (ФЗ от 19.12.2022 №522-ФЗ), а также в связи с изменением системы оплаты труда сотрудников ОМС</t>
  </si>
  <si>
    <t>перераспределены средства с доли софинансирования местного бюджета на реализацию полномочий в сфере жилищно-коммунального комплекса (ОЗП)</t>
  </si>
  <si>
    <t>Муниципальная программа " Развитие гражданского общества на территории города Урай"</t>
  </si>
  <si>
    <t>прием сточных вод абонента в централизованную систему водоотведения и выполнения работ по техническому обслуживанию и очистке систем водоотведения и дренажных труб микрорайона 2А</t>
  </si>
  <si>
    <t>перераспределены средства (экономия) в результате конкурсных процедур по содержанию  городских кладбищ</t>
  </si>
  <si>
    <t>выполнение работ по расчистке дополнительного участка на территории городского кладбища 2А под мусульманские захоронения</t>
  </si>
  <si>
    <t>доля софинансирования местного бюджета (10%) в рамках реализации государственной программы "Модернизация систем коммунальной инфраструктуры на 2023-2027 годы"выполнение капитального ремонта напорного канализационного коллектора от КНС-4 до канализационного колодца в районе ж/д  №43 мкр-на 2А</t>
  </si>
  <si>
    <t>демонтаж, перемещение  объекта движимого имущества самовольно размещенного павильона с надписью "Ремонт обуви", расположенного по адресу мкр.2, в районе ж/д №69</t>
  </si>
  <si>
    <t>Таблица 3 к пояснительной записке</t>
  </si>
  <si>
    <t xml:space="preserve"> Таблица 4 к пояснительной записке</t>
  </si>
  <si>
    <t>выполнение работ по устранению подтопления территории и подвального помещения д/сада №10 (I этап работ - гидроизоляция фундамента, устройство дренажного лотка)</t>
  </si>
  <si>
    <t xml:space="preserve">выполнение работ по устройству гидроизоляции, теплоизоляции фундамента и пристенного дренажа объект «Капитальный ремонт МБОУ «Гимназия им. А.И. Яковлева» </t>
  </si>
  <si>
    <t>перераспределение средств на МП "Культура горда Урай" в связи с уточнением муниципальной программы по реализации гранта Губернатора ХМАО-Югры на развитие гражданского общества в рамках реализации проекта "Развитие Ресурсного центра поддержки некоммерческих организаций на территории города Урай"</t>
  </si>
  <si>
    <t>перераспределение средств на МП "Развитие физической культуры, спорта и туризма в городе Урай и укрепление здоровья граждан города Урай" на 2019-2030 годы в связи с уточнением муниципальной программы для компенсации расходов на участие сборных команд города Урай в официальных спортивных мероприятиях</t>
  </si>
  <si>
    <t>перераспределение средств на МП "Развитие жилищно-коммунального комплекса и повышение энергетической эффективности в городе Урай" на 2019-2030 годы"в связи с уточнением муниципальной программы  по выполнению работ по устройству тротуара по ул.Механиков</t>
  </si>
  <si>
    <t>перераспределение средств с МП "Развитие транспортной системы города Урай" на 2016-2020 годы в связи с уточнением муниципальной программы  по выполнению работ по устройству тротуара по ул.Механиков</t>
  </si>
  <si>
    <t xml:space="preserve">перераспределены средства в плановом периоде 2024 года на МП "Формирование комфортной  городской среды города Урай" с плановых ассигнований предусмотренных на оплату взносов на капитальный ремонт общего имущества в многоквартирных домах  (за жилые помещения, являющиеся муниципальной собственностью в многоквартирных домах) на обеспечение доли софинансирования местного бюджета (10%) к субсидии федерального бюджета на реализацию регионального проекта "Формирование комфортной городской среды"  </t>
  </si>
  <si>
    <t>перераспределены средства (экономия) в результате конкурсных процедур по содержанию детских городков в сумме "-" 2 154,5 тыс.рублей, а также по содержанию объектов внешнего благоустройства в сумме "-" 271,4 тыс.рублей на МП "Формирование комфортной  городской среды города Урай"</t>
  </si>
  <si>
    <t xml:space="preserve">перераспределены средства с МП "Развитие жилищно-коммунального комплекса и повышение энергетической эффективности в городе Урай" на 2019-2030 годы" на обеспечение доли софинансирования местного бюджета (10%) к субсидии федерального бюджета на реализацию регионального проекта "Формирование комфортной городской среды"  </t>
  </si>
  <si>
    <t>перераспределены средства с МП "Развитие жилищно-коммунального комплекса и повышение энергетической эффективности в городе Урай" на 2019-2030 годы" на выполнение работ по обустройству снежно-ледвого городка, по монтажу и демонтажу новогодней иллюминации</t>
  </si>
  <si>
    <t>перераспределение экономии средств на непрограммное направление деяиельности в виду работы по снижению стоимости выполнения работ на объекте "Инженерные сети и проезды в мкр.Южный (район Орбиты)</t>
  </si>
  <si>
    <t>перераспределение средств с МП "Развитие гражданского общества на территории города Урай" в связи с уточнением муниципальной программы для компенсации расходов на участие сборных команд города Урай в официальных спортивных мероприятиях</t>
  </si>
  <si>
    <t>перераспределение средств с МП "Развитие образования и молодежной политики в городе Урай" на 2019-2030 годыв связи с уточнением муниципальной программы по реализации гранта Губернатора ХМАО-Югры на развитие гражданского общества в рамках реализации проекта "Развитие Ресурсного центра поддержки некоммерческих организаций на территории города Урай"</t>
  </si>
  <si>
    <t>увеличение минимального размера взноса на капитальный ремонт общего имущества в многоквартирных домах (с 01.01.2023)</t>
  </si>
  <si>
    <t xml:space="preserve">За счет остатков прошлых лет в рамках Соглашения о сотрудничестве между Правительством Ханты-Мансийского автономного округа –Югры и ПАО "Нефтяная компания "ЛУКОЙЛ" </t>
  </si>
  <si>
    <t>Муниципальная программа "Развитие физической культуры, спорта и туризма в городе Урай и укрепление здоровья граждан города Урай" на 2019-2030 годы</t>
  </si>
  <si>
    <t xml:space="preserve">Муниципальная программа "Культура города Урай" </t>
  </si>
  <si>
    <t>Муниципальная программа "Развитие транспортной системы города Урай"</t>
  </si>
  <si>
    <t>Муниципальная программа "Формирование комфортной  городской среды города Урай"</t>
  </si>
  <si>
    <t>Муниципальная программа "Культура города Урай"</t>
  </si>
  <si>
    <t>Муниципальная программа "Обеспечение градостроительной деятельности на территории города Урай" на  2018-2030 годы</t>
  </si>
  <si>
    <t>перераспределены средства с МП "Обеспечение градостроительной деятельности на территории города Урай" на  2018-2030 годы на  выполнение СМР по капитальному ремонту моста через р.Колосья (недостаток средств согласно локально сметного расчета)</t>
  </si>
  <si>
    <t>Итого</t>
  </si>
  <si>
    <t xml:space="preserve">Муниципальная программа "Формирование комфортной городской среды города Урай" </t>
  </si>
  <si>
    <t>Выполнение работ по монтажу (установке) игрового оборудования детского городка "Гнездо"</t>
  </si>
</sst>
</file>

<file path=xl/styles.xml><?xml version="1.0" encoding="utf-8"?>
<styleSheet xmlns="http://schemas.openxmlformats.org/spreadsheetml/2006/main">
  <numFmts count="8">
    <numFmt numFmtId="43" formatCode="_-* #,##0.00\ _₽_-;\-* #,##0.00\ _₽_-;_-* &quot;-&quot;??\ _₽_-;_-@_-"/>
    <numFmt numFmtId="164" formatCode="_(* #,##0.00_);_(* \(#,##0.00\);_(* &quot;-&quot;??_);_(@_)"/>
    <numFmt numFmtId="165" formatCode="#,##0.0"/>
    <numFmt numFmtId="166" formatCode="000\.00\.000\.0"/>
    <numFmt numFmtId="167" formatCode="&quot;+&quot;\ #,##0.0;&quot;-&quot;\ #,##0.0;&quot;&quot;\ 0.0"/>
    <numFmt numFmtId="168" formatCode="0000000000"/>
    <numFmt numFmtId="169" formatCode="0.0"/>
    <numFmt numFmtId="170" formatCode="000"/>
  </numFmts>
  <fonts count="23">
    <font>
      <sz val="10"/>
      <name val="Arial"/>
    </font>
    <font>
      <sz val="11"/>
      <color theme="1"/>
      <name val="Calibri"/>
      <family val="2"/>
      <charset val="204"/>
      <scheme val="minor"/>
    </font>
    <font>
      <sz val="11"/>
      <color theme="1"/>
      <name val="Calibri"/>
      <family val="2"/>
      <charset val="204"/>
      <scheme val="minor"/>
    </font>
    <font>
      <sz val="10"/>
      <name val="Arial"/>
      <family val="2"/>
      <charset val="204"/>
    </font>
    <font>
      <sz val="10"/>
      <name val="Arial"/>
      <family val="2"/>
      <charset val="204"/>
    </font>
    <font>
      <sz val="10"/>
      <name val="Arial"/>
      <family val="2"/>
      <charset val="204"/>
    </font>
    <font>
      <sz val="10"/>
      <name val="Arial Cyr"/>
      <charset val="204"/>
    </font>
    <font>
      <b/>
      <sz val="11"/>
      <color theme="1"/>
      <name val="Times New Roman"/>
      <family val="1"/>
      <charset val="204"/>
    </font>
    <font>
      <sz val="12"/>
      <color theme="1"/>
      <name val="Times New Roman"/>
      <family val="1"/>
      <charset val="204"/>
    </font>
    <font>
      <b/>
      <sz val="12"/>
      <color theme="1"/>
      <name val="Times New Roman"/>
      <family val="1"/>
      <charset val="204"/>
    </font>
    <font>
      <sz val="11"/>
      <color theme="1"/>
      <name val="Times New Roman"/>
      <family val="1"/>
      <charset val="204"/>
    </font>
    <font>
      <sz val="12"/>
      <name val="Times New Roman"/>
      <family val="1"/>
      <charset val="204"/>
    </font>
    <font>
      <sz val="10"/>
      <name val="Arial"/>
      <family val="2"/>
      <charset val="204"/>
    </font>
    <font>
      <sz val="14"/>
      <color theme="1"/>
      <name val="Calibri"/>
      <family val="2"/>
      <charset val="204"/>
      <scheme val="minor"/>
    </font>
    <font>
      <sz val="10"/>
      <name val="Arial"/>
      <family val="2"/>
      <charset val="204"/>
    </font>
    <font>
      <b/>
      <sz val="12"/>
      <name val="Times New Roman"/>
      <family val="1"/>
      <charset val="204"/>
    </font>
    <font>
      <sz val="8"/>
      <color theme="1"/>
      <name val="Times New Roman"/>
      <family val="1"/>
      <charset val="204"/>
    </font>
    <font>
      <sz val="10"/>
      <color theme="1"/>
      <name val="Times New Roman"/>
      <family val="1"/>
      <charset val="204"/>
    </font>
    <font>
      <b/>
      <sz val="10"/>
      <color theme="1"/>
      <name val="Times New Roman"/>
      <family val="1"/>
      <charset val="204"/>
    </font>
    <font>
      <sz val="12"/>
      <color rgb="FFFF0000"/>
      <name val="Times New Roman"/>
      <family val="1"/>
      <charset val="204"/>
    </font>
    <font>
      <b/>
      <sz val="12"/>
      <color rgb="FFFF0000"/>
      <name val="Times New Roman"/>
      <family val="1"/>
      <charset val="204"/>
    </font>
    <font>
      <sz val="10"/>
      <color rgb="FFFF0000"/>
      <name val="Arial"/>
      <family val="2"/>
      <charset val="204"/>
    </font>
    <font>
      <sz val="10"/>
      <color rgb="FFFF0000"/>
      <name val="Times New Roman"/>
      <family val="1"/>
      <charset val="204"/>
    </font>
  </fonts>
  <fills count="6">
    <fill>
      <patternFill patternType="none"/>
    </fill>
    <fill>
      <patternFill patternType="gray125"/>
    </fill>
    <fill>
      <patternFill patternType="solid">
        <fgColor indexed="41"/>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2">
    <border>
      <left/>
      <right/>
      <top/>
      <bottom/>
      <diagonal/>
    </border>
    <border>
      <left style="thin">
        <color indexed="64"/>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6">
    <xf numFmtId="0" fontId="0" fillId="0" borderId="0"/>
    <xf numFmtId="0" fontId="4" fillId="0" borderId="0"/>
    <xf numFmtId="0" fontId="4" fillId="0" borderId="0"/>
    <xf numFmtId="0" fontId="4" fillId="0" borderId="0"/>
    <xf numFmtId="164" fontId="3"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0" fontId="6" fillId="2" borderId="1">
      <alignment horizontal="left" vertical="top" wrapText="1"/>
    </xf>
    <xf numFmtId="0" fontId="3" fillId="0" borderId="0"/>
    <xf numFmtId="0" fontId="2"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 fillId="0" borderId="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 fillId="0" borderId="0"/>
    <xf numFmtId="0" fontId="3" fillId="0" borderId="0"/>
    <xf numFmtId="0" fontId="3" fillId="0" borderId="0"/>
    <xf numFmtId="0" fontId="13" fillId="0" borderId="0"/>
    <xf numFmtId="43" fontId="14" fillId="0" borderId="0" applyFont="0" applyFill="0" applyBorder="0" applyAlignment="0" applyProtection="0"/>
  </cellStyleXfs>
  <cellXfs count="152">
    <xf numFmtId="0" fontId="0" fillId="0" borderId="0" xfId="0"/>
    <xf numFmtId="0" fontId="8" fillId="3" borderId="2" xfId="0" applyFont="1" applyFill="1" applyBorder="1" applyAlignment="1">
      <alignment horizontal="center" wrapText="1"/>
    </xf>
    <xf numFmtId="166" fontId="9" fillId="3" borderId="2" xfId="3" applyNumberFormat="1" applyFont="1" applyFill="1" applyBorder="1" applyAlignment="1" applyProtection="1">
      <alignment wrapText="1"/>
      <protection hidden="1"/>
    </xf>
    <xf numFmtId="0" fontId="9" fillId="3" borderId="2" xfId="0" applyFont="1" applyFill="1" applyBorder="1" applyAlignment="1">
      <alignment horizontal="center" wrapText="1"/>
    </xf>
    <xf numFmtId="167" fontId="9" fillId="3" borderId="2" xfId="0" applyNumberFormat="1" applyFont="1" applyFill="1" applyBorder="1" applyAlignment="1">
      <alignment horizontal="right" wrapText="1"/>
    </xf>
    <xf numFmtId="0" fontId="7" fillId="3" borderId="0" xfId="0" applyFont="1" applyFill="1" applyAlignment="1">
      <alignment horizontal="center"/>
    </xf>
    <xf numFmtId="0" fontId="8" fillId="3" borderId="0" xfId="0" applyFont="1" applyFill="1" applyAlignment="1">
      <alignment horizontal="center"/>
    </xf>
    <xf numFmtId="167" fontId="8" fillId="0" borderId="2" xfId="0" applyNumberFormat="1" applyFont="1" applyBorder="1"/>
    <xf numFmtId="0" fontId="10" fillId="3" borderId="0" xfId="0" applyFont="1" applyFill="1"/>
    <xf numFmtId="0" fontId="7" fillId="3" borderId="0" xfId="0" applyFont="1" applyFill="1"/>
    <xf numFmtId="0" fontId="8" fillId="3" borderId="2" xfId="0" applyFont="1" applyFill="1" applyBorder="1" applyAlignment="1">
      <alignment horizontal="center"/>
    </xf>
    <xf numFmtId="167" fontId="8" fillId="3" borderId="2" xfId="0" applyNumberFormat="1" applyFont="1" applyFill="1" applyBorder="1" applyAlignment="1"/>
    <xf numFmtId="167" fontId="8" fillId="3" borderId="2" xfId="0" applyNumberFormat="1" applyFont="1" applyFill="1" applyBorder="1" applyAlignment="1">
      <alignment horizontal="right"/>
    </xf>
    <xf numFmtId="0" fontId="9" fillId="3" borderId="2" xfId="0" applyFont="1" applyFill="1" applyBorder="1" applyAlignment="1">
      <alignment horizontal="center"/>
    </xf>
    <xf numFmtId="167" fontId="9" fillId="3" borderId="2" xfId="0" applyNumberFormat="1" applyFont="1" applyFill="1" applyBorder="1" applyAlignment="1"/>
    <xf numFmtId="166" fontId="11" fillId="0" borderId="2" xfId="0" applyNumberFormat="1" applyFont="1" applyFill="1" applyBorder="1" applyAlignment="1" applyProtection="1">
      <alignment horizontal="left" wrapText="1"/>
      <protection hidden="1"/>
    </xf>
    <xf numFmtId="168" fontId="9" fillId="3" borderId="2" xfId="10" applyNumberFormat="1" applyFont="1" applyFill="1" applyBorder="1" applyAlignment="1" applyProtection="1">
      <alignment wrapText="1"/>
      <protection hidden="1"/>
    </xf>
    <xf numFmtId="167" fontId="9" fillId="3" borderId="2" xfId="0" applyNumberFormat="1" applyFont="1" applyFill="1" applyBorder="1" applyAlignment="1">
      <alignment horizontal="right"/>
    </xf>
    <xf numFmtId="0" fontId="10" fillId="3" borderId="0" xfId="0" applyFont="1" applyFill="1" applyAlignment="1">
      <alignment horizontal="center"/>
    </xf>
    <xf numFmtId="0" fontId="9" fillId="3" borderId="2" xfId="0" applyFont="1" applyFill="1" applyBorder="1" applyAlignment="1">
      <alignment horizontal="left" wrapText="1"/>
    </xf>
    <xf numFmtId="4" fontId="8" fillId="3" borderId="2" xfId="0" applyNumberFormat="1" applyFont="1" applyFill="1" applyBorder="1" applyAlignment="1">
      <alignment horizontal="left" wrapText="1"/>
    </xf>
    <xf numFmtId="166" fontId="8" fillId="0" borderId="2" xfId="0" applyNumberFormat="1" applyFont="1" applyFill="1" applyBorder="1" applyAlignment="1" applyProtection="1">
      <alignment horizontal="left" wrapText="1"/>
      <protection hidden="1"/>
    </xf>
    <xf numFmtId="0" fontId="9" fillId="3" borderId="0" xfId="0" applyFont="1" applyFill="1"/>
    <xf numFmtId="4" fontId="10" fillId="3" borderId="0" xfId="0" applyNumberFormat="1" applyFont="1" applyFill="1" applyAlignment="1">
      <alignment horizontal="right"/>
    </xf>
    <xf numFmtId="0" fontId="8" fillId="3" borderId="0" xfId="0" applyFont="1" applyFill="1"/>
    <xf numFmtId="4" fontId="10" fillId="3" borderId="0" xfId="0" applyNumberFormat="1" applyFont="1" applyFill="1"/>
    <xf numFmtId="167" fontId="9" fillId="3" borderId="2" xfId="0" applyNumberFormat="1" applyFont="1" applyFill="1" applyBorder="1" applyAlignment="1" applyProtection="1">
      <protection locked="0"/>
    </xf>
    <xf numFmtId="0" fontId="9" fillId="3" borderId="2" xfId="0" applyFont="1" applyFill="1" applyBorder="1" applyAlignment="1">
      <alignment wrapText="1"/>
    </xf>
    <xf numFmtId="167" fontId="9" fillId="3" borderId="2" xfId="4" applyNumberFormat="1" applyFont="1" applyFill="1" applyBorder="1" applyAlignment="1"/>
    <xf numFmtId="0" fontId="8" fillId="3" borderId="2" xfId="0" applyFont="1" applyFill="1" applyBorder="1" applyAlignment="1">
      <alignment wrapText="1"/>
    </xf>
    <xf numFmtId="0" fontId="8" fillId="3" borderId="2" xfId="0" applyFont="1" applyFill="1" applyBorder="1"/>
    <xf numFmtId="0" fontId="8" fillId="3" borderId="2" xfId="0" applyFont="1" applyFill="1" applyBorder="1" applyAlignment="1">
      <alignment horizontal="right"/>
    </xf>
    <xf numFmtId="167" fontId="8" fillId="3" borderId="2" xfId="0" applyNumberFormat="1" applyFont="1" applyFill="1" applyBorder="1"/>
    <xf numFmtId="0" fontId="11" fillId="3" borderId="2" xfId="0" applyFont="1" applyFill="1" applyBorder="1"/>
    <xf numFmtId="49" fontId="8" fillId="3" borderId="2" xfId="0" applyNumberFormat="1" applyFont="1" applyFill="1" applyBorder="1" applyAlignment="1">
      <alignment horizontal="left" wrapText="1"/>
    </xf>
    <xf numFmtId="0" fontId="11" fillId="3" borderId="4" xfId="0" applyFont="1" applyFill="1" applyBorder="1" applyAlignment="1">
      <alignment wrapText="1"/>
    </xf>
    <xf numFmtId="16" fontId="8" fillId="3" borderId="2" xfId="0" applyNumberFormat="1" applyFont="1" applyFill="1" applyBorder="1" applyAlignment="1">
      <alignment horizontal="center"/>
    </xf>
    <xf numFmtId="0" fontId="11" fillId="3" borderId="2" xfId="0" applyFont="1" applyFill="1" applyBorder="1" applyAlignment="1">
      <alignment wrapText="1"/>
    </xf>
    <xf numFmtId="0" fontId="15" fillId="3" borderId="2" xfId="0" applyFont="1" applyFill="1" applyBorder="1"/>
    <xf numFmtId="164" fontId="9" fillId="3" borderId="6" xfId="4" applyFont="1" applyFill="1" applyBorder="1" applyAlignment="1">
      <alignment horizontal="center" wrapText="1"/>
    </xf>
    <xf numFmtId="0" fontId="9" fillId="3" borderId="2" xfId="0" applyFont="1" applyFill="1" applyBorder="1" applyAlignment="1">
      <alignment horizontal="right"/>
    </xf>
    <xf numFmtId="0" fontId="8" fillId="3" borderId="2" xfId="10" applyFont="1" applyFill="1" applyBorder="1" applyAlignment="1">
      <alignment wrapText="1"/>
    </xf>
    <xf numFmtId="165" fontId="8" fillId="3" borderId="2" xfId="1" applyNumberFormat="1" applyFont="1" applyFill="1" applyBorder="1" applyAlignment="1" applyProtection="1">
      <alignment horizontal="right" wrapText="1"/>
      <protection hidden="1"/>
    </xf>
    <xf numFmtId="167" fontId="8" fillId="3" borderId="2" xfId="1" applyNumberFormat="1" applyFont="1" applyFill="1" applyBorder="1" applyAlignment="1" applyProtection="1">
      <alignment horizontal="right" wrapText="1"/>
      <protection hidden="1"/>
    </xf>
    <xf numFmtId="0" fontId="8" fillId="3" borderId="2" xfId="0" applyFont="1" applyFill="1" applyBorder="1" applyAlignment="1">
      <alignment horizontal="left" vertical="top" wrapText="1"/>
    </xf>
    <xf numFmtId="0" fontId="7" fillId="3" borderId="2" xfId="0" applyFont="1" applyFill="1" applyBorder="1" applyAlignment="1">
      <alignment horizontal="center" vertical="top" wrapText="1"/>
    </xf>
    <xf numFmtId="0" fontId="9" fillId="3" borderId="4" xfId="0" applyFont="1" applyFill="1" applyBorder="1" applyAlignment="1">
      <alignment vertical="center" wrapText="1"/>
    </xf>
    <xf numFmtId="0" fontId="8" fillId="3" borderId="4" xfId="0" applyFont="1" applyFill="1" applyBorder="1" applyAlignment="1">
      <alignment vertical="center" wrapText="1"/>
    </xf>
    <xf numFmtId="0" fontId="9" fillId="5" borderId="2" xfId="0" applyFont="1" applyFill="1" applyBorder="1" applyAlignment="1">
      <alignment wrapText="1"/>
    </xf>
    <xf numFmtId="0" fontId="10" fillId="3" borderId="0" xfId="0" applyFont="1" applyFill="1" applyAlignment="1"/>
    <xf numFmtId="165" fontId="8" fillId="3" borderId="0" xfId="0" applyNumberFormat="1" applyFont="1" applyFill="1"/>
    <xf numFmtId="165" fontId="8" fillId="3" borderId="0" xfId="0" applyNumberFormat="1" applyFont="1" applyFill="1" applyAlignment="1">
      <alignment wrapText="1"/>
    </xf>
    <xf numFmtId="0" fontId="7" fillId="3" borderId="2" xfId="0" applyFont="1" applyFill="1" applyBorder="1" applyAlignment="1">
      <alignment horizontal="center" vertical="center" wrapText="1"/>
    </xf>
    <xf numFmtId="0" fontId="7" fillId="3" borderId="0" xfId="0" applyFont="1" applyFill="1" applyAlignment="1"/>
    <xf numFmtId="166" fontId="8" fillId="3" borderId="2" xfId="1" applyNumberFormat="1" applyFont="1" applyFill="1" applyBorder="1" applyAlignment="1" applyProtection="1">
      <alignment horizontal="left" wrapText="1"/>
      <protection hidden="1"/>
    </xf>
    <xf numFmtId="0" fontId="8" fillId="0" borderId="0" xfId="0" applyFont="1"/>
    <xf numFmtId="0" fontId="8" fillId="0" borderId="0" xfId="0" applyFont="1" applyAlignment="1">
      <alignment horizontal="right"/>
    </xf>
    <xf numFmtId="0" fontId="9" fillId="0" borderId="0" xfId="0" applyFont="1" applyAlignment="1">
      <alignment horizontal="right"/>
    </xf>
    <xf numFmtId="0" fontId="9" fillId="0" borderId="0" xfId="0" applyFont="1" applyBorder="1" applyAlignment="1">
      <alignment horizontal="center" vertical="center" wrapText="1"/>
    </xf>
    <xf numFmtId="0" fontId="8" fillId="0" borderId="0" xfId="0" applyFont="1" applyBorder="1" applyAlignment="1">
      <alignment horizontal="right" vertical="center" wrapText="1"/>
    </xf>
    <xf numFmtId="0" fontId="9" fillId="0" borderId="0" xfId="0" applyFont="1" applyAlignment="1">
      <alignment horizontal="center" wrapText="1"/>
    </xf>
    <xf numFmtId="0" fontId="8" fillId="0" borderId="2" xfId="0" applyFont="1" applyBorder="1" applyAlignment="1">
      <alignment horizontal="center" vertical="center" wrapText="1"/>
    </xf>
    <xf numFmtId="0" fontId="16" fillId="0" borderId="2" xfId="0" applyFont="1" applyBorder="1" applyAlignment="1">
      <alignment horizontal="center"/>
    </xf>
    <xf numFmtId="0" fontId="16" fillId="0" borderId="0" xfId="0" applyFont="1" applyAlignment="1">
      <alignment horizontal="center"/>
    </xf>
    <xf numFmtId="0" fontId="8" fillId="0" borderId="4" xfId="0" applyFont="1" applyBorder="1" applyAlignment="1">
      <alignment vertical="center" wrapText="1"/>
    </xf>
    <xf numFmtId="0" fontId="17" fillId="0" borderId="0" xfId="0" applyFont="1" applyAlignment="1">
      <alignment horizontal="center"/>
    </xf>
    <xf numFmtId="0" fontId="9" fillId="4" borderId="2" xfId="0" applyFont="1" applyFill="1" applyBorder="1" applyAlignment="1">
      <alignment vertical="center" wrapText="1"/>
    </xf>
    <xf numFmtId="167" fontId="8" fillId="0" borderId="2" xfId="0" applyNumberFormat="1" applyFont="1" applyBorder="1" applyAlignment="1">
      <alignment horizontal="center"/>
    </xf>
    <xf numFmtId="0" fontId="18" fillId="4" borderId="2" xfId="0" applyFont="1" applyFill="1" applyBorder="1" applyAlignment="1">
      <alignment horizontal="center"/>
    </xf>
    <xf numFmtId="167" fontId="9" fillId="4" borderId="2" xfId="0" applyNumberFormat="1" applyFont="1" applyFill="1" applyBorder="1" applyAlignment="1">
      <alignment horizontal="center"/>
    </xf>
    <xf numFmtId="0" fontId="17" fillId="0" borderId="2" xfId="0" applyFont="1" applyBorder="1" applyAlignment="1">
      <alignment horizontal="center"/>
    </xf>
    <xf numFmtId="0" fontId="8" fillId="0" borderId="2" xfId="0" applyFont="1" applyBorder="1" applyAlignment="1">
      <alignment vertical="center" wrapText="1"/>
    </xf>
    <xf numFmtId="0" fontId="9" fillId="4" borderId="2" xfId="0" applyFont="1" applyFill="1" applyBorder="1" applyAlignment="1">
      <alignment wrapText="1"/>
    </xf>
    <xf numFmtId="0" fontId="18" fillId="0" borderId="0" xfId="0" applyFont="1" applyAlignment="1">
      <alignment horizontal="center"/>
    </xf>
    <xf numFmtId="0" fontId="9" fillId="4" borderId="2" xfId="0" applyFont="1" applyFill="1" applyBorder="1" applyAlignment="1">
      <alignment horizontal="left" wrapText="1"/>
    </xf>
    <xf numFmtId="0" fontId="17" fillId="0" borderId="5" xfId="0" applyFont="1" applyBorder="1" applyAlignment="1">
      <alignment horizontal="center"/>
    </xf>
    <xf numFmtId="167" fontId="8" fillId="0" borderId="5" xfId="0" applyNumberFormat="1" applyFont="1" applyBorder="1" applyAlignment="1">
      <alignment horizontal="center"/>
    </xf>
    <xf numFmtId="0" fontId="8" fillId="3" borderId="5" xfId="0" applyFont="1" applyFill="1" applyBorder="1" applyAlignment="1">
      <alignment wrapText="1"/>
    </xf>
    <xf numFmtId="0" fontId="18" fillId="3" borderId="2" xfId="0" applyFont="1" applyFill="1" applyBorder="1" applyAlignment="1">
      <alignment horizontal="center"/>
    </xf>
    <xf numFmtId="167" fontId="8" fillId="3" borderId="2" xfId="0" applyNumberFormat="1" applyFont="1" applyFill="1" applyBorder="1" applyAlignment="1">
      <alignment horizontal="center"/>
    </xf>
    <xf numFmtId="0" fontId="9" fillId="4" borderId="2" xfId="0" applyFont="1" applyFill="1" applyBorder="1" applyAlignment="1">
      <alignment horizontal="center" vertical="center" wrapText="1"/>
    </xf>
    <xf numFmtId="167" fontId="9" fillId="3" borderId="2" xfId="0" applyNumberFormat="1" applyFont="1" applyFill="1" applyBorder="1" applyAlignment="1">
      <alignment horizontal="center"/>
    </xf>
    <xf numFmtId="0" fontId="9" fillId="0" borderId="2" xfId="0" applyFont="1" applyBorder="1"/>
    <xf numFmtId="165" fontId="9" fillId="0" borderId="2" xfId="0" applyNumberFormat="1" applyFont="1" applyBorder="1" applyAlignment="1">
      <alignment horizontal="center"/>
    </xf>
    <xf numFmtId="0" fontId="19" fillId="0" borderId="0" xfId="0" applyFont="1"/>
    <xf numFmtId="0" fontId="20" fillId="0" borderId="0" xfId="0" applyFont="1"/>
    <xf numFmtId="165" fontId="20" fillId="0" borderId="0" xfId="0" applyNumberFormat="1" applyFont="1"/>
    <xf numFmtId="165" fontId="19" fillId="0" borderId="0" xfId="0" applyNumberFormat="1" applyFont="1"/>
    <xf numFmtId="170" fontId="8" fillId="0" borderId="2" xfId="10" applyNumberFormat="1" applyFont="1" applyFill="1" applyBorder="1" applyAlignment="1" applyProtection="1">
      <alignment wrapText="1"/>
      <protection hidden="1"/>
    </xf>
    <xf numFmtId="0" fontId="18" fillId="3" borderId="0" xfId="0" applyFont="1" applyFill="1" applyAlignment="1">
      <alignment horizontal="center"/>
    </xf>
    <xf numFmtId="0" fontId="9" fillId="5" borderId="2" xfId="0" applyFont="1" applyFill="1" applyBorder="1" applyAlignment="1">
      <alignment horizontal="center"/>
    </xf>
    <xf numFmtId="0" fontId="9" fillId="5" borderId="2" xfId="0" applyFont="1" applyFill="1" applyBorder="1" applyAlignment="1">
      <alignment vertical="center" wrapText="1"/>
    </xf>
    <xf numFmtId="167" fontId="9" fillId="5" borderId="2" xfId="0" applyNumberFormat="1" applyFont="1" applyFill="1" applyBorder="1" applyAlignment="1">
      <alignment horizontal="center"/>
    </xf>
    <xf numFmtId="0" fontId="17" fillId="3" borderId="0" xfId="0" applyFont="1" applyFill="1" applyAlignment="1">
      <alignment horizontal="center"/>
    </xf>
    <xf numFmtId="0" fontId="22" fillId="3" borderId="0" xfId="0" applyFont="1" applyFill="1" applyAlignment="1">
      <alignment horizontal="center"/>
    </xf>
    <xf numFmtId="0" fontId="17" fillId="3" borderId="2" xfId="0" applyFont="1" applyFill="1" applyBorder="1" applyAlignment="1">
      <alignment horizontal="center"/>
    </xf>
    <xf numFmtId="170" fontId="8" fillId="3" borderId="2" xfId="10" applyNumberFormat="1" applyFont="1" applyFill="1" applyBorder="1" applyAlignment="1" applyProtection="1">
      <alignment wrapText="1"/>
      <protection hidden="1"/>
    </xf>
    <xf numFmtId="0" fontId="18" fillId="5" borderId="2" xfId="0" applyFont="1" applyFill="1" applyBorder="1" applyAlignment="1">
      <alignment horizontal="center"/>
    </xf>
    <xf numFmtId="170" fontId="9" fillId="5" borderId="2" xfId="10" applyNumberFormat="1" applyFont="1" applyFill="1" applyBorder="1" applyAlignment="1" applyProtection="1">
      <alignment wrapText="1"/>
      <protection hidden="1"/>
    </xf>
    <xf numFmtId="0" fontId="9" fillId="5" borderId="4" xfId="0" applyFont="1" applyFill="1" applyBorder="1" applyAlignment="1">
      <alignment vertical="center" wrapText="1"/>
    </xf>
    <xf numFmtId="0" fontId="17" fillId="5" borderId="0" xfId="0" applyFont="1" applyFill="1" applyAlignment="1">
      <alignment horizontal="center"/>
    </xf>
    <xf numFmtId="0" fontId="8" fillId="0" borderId="2" xfId="0" applyFont="1" applyBorder="1"/>
    <xf numFmtId="167" fontId="9" fillId="0" borderId="2" xfId="0" applyNumberFormat="1" applyFont="1" applyBorder="1" applyAlignment="1">
      <alignment horizontal="center"/>
    </xf>
    <xf numFmtId="0" fontId="8" fillId="3" borderId="2" xfId="0" applyNumberFormat="1" applyFont="1" applyFill="1" applyBorder="1" applyAlignment="1">
      <alignment horizontal="left" wrapText="1"/>
    </xf>
    <xf numFmtId="0" fontId="8" fillId="3" borderId="0" xfId="0" applyFont="1" applyFill="1" applyAlignment="1">
      <alignment horizontal="right"/>
    </xf>
    <xf numFmtId="0" fontId="7" fillId="3" borderId="2" xfId="0" applyFont="1" applyFill="1" applyBorder="1" applyAlignment="1">
      <alignment horizontal="center" vertical="center" wrapText="1"/>
    </xf>
    <xf numFmtId="0" fontId="7" fillId="3" borderId="2" xfId="0" applyFont="1" applyFill="1" applyBorder="1" applyAlignment="1">
      <alignment horizontal="center" vertical="center"/>
    </xf>
    <xf numFmtId="0" fontId="9" fillId="3" borderId="0" xfId="0" applyFont="1" applyFill="1" applyAlignment="1">
      <alignment horizontal="center" wrapText="1"/>
    </xf>
    <xf numFmtId="0" fontId="9" fillId="0" borderId="0" xfId="0" applyFont="1" applyBorder="1" applyAlignment="1">
      <alignment horizontal="center" vertical="center" wrapText="1"/>
    </xf>
    <xf numFmtId="0" fontId="9" fillId="3" borderId="3" xfId="0" applyFont="1" applyFill="1" applyBorder="1" applyAlignment="1">
      <alignment horizontal="center"/>
    </xf>
    <xf numFmtId="0" fontId="9" fillId="3" borderId="7" xfId="0" applyFont="1" applyFill="1" applyBorder="1" applyAlignment="1">
      <alignment horizontal="center"/>
    </xf>
    <xf numFmtId="0" fontId="9" fillId="3" borderId="6" xfId="0" applyFont="1" applyFill="1" applyBorder="1" applyAlignment="1">
      <alignment horizontal="center"/>
    </xf>
    <xf numFmtId="0" fontId="17" fillId="0" borderId="4" xfId="0" applyFont="1" applyBorder="1" applyAlignment="1">
      <alignment horizontal="center"/>
    </xf>
    <xf numFmtId="0" fontId="17" fillId="0" borderId="5" xfId="0" applyFont="1" applyBorder="1" applyAlignment="1">
      <alignment horizontal="center"/>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9" fillId="3" borderId="2" xfId="0" applyFont="1" applyFill="1" applyBorder="1" applyAlignment="1">
      <alignment horizontal="center"/>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8" fillId="0" borderId="8"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3" borderId="4" xfId="0" applyFont="1" applyFill="1" applyBorder="1" applyAlignment="1">
      <alignment horizontal="center"/>
    </xf>
    <xf numFmtId="0" fontId="9" fillId="3" borderId="8" xfId="0" applyFont="1" applyFill="1" applyBorder="1" applyAlignment="1">
      <alignment horizontal="center"/>
    </xf>
    <xf numFmtId="0" fontId="9" fillId="3" borderId="5" xfId="0" applyFont="1" applyFill="1" applyBorder="1" applyAlignment="1">
      <alignment horizontal="center"/>
    </xf>
    <xf numFmtId="0" fontId="9" fillId="3" borderId="9" xfId="0" applyFont="1" applyFill="1" applyBorder="1" applyAlignment="1">
      <alignment horizontal="center"/>
    </xf>
    <xf numFmtId="0" fontId="9" fillId="3" borderId="10" xfId="0" applyFont="1" applyFill="1" applyBorder="1" applyAlignment="1">
      <alignment horizontal="center"/>
    </xf>
    <xf numFmtId="0" fontId="9" fillId="3" borderId="11" xfId="0" applyFont="1" applyFill="1" applyBorder="1" applyAlignment="1">
      <alignment horizontal="center"/>
    </xf>
    <xf numFmtId="165" fontId="19" fillId="0" borderId="0" xfId="0" applyNumberFormat="1" applyFont="1" applyAlignment="1"/>
    <xf numFmtId="0" fontId="21" fillId="0" borderId="0" xfId="0" applyFont="1" applyAlignment="1"/>
    <xf numFmtId="0" fontId="9" fillId="3" borderId="3" xfId="0" applyFont="1" applyFill="1" applyBorder="1" applyAlignment="1">
      <alignment horizontal="center" wrapText="1"/>
    </xf>
    <xf numFmtId="0" fontId="9" fillId="3" borderId="7" xfId="0" applyFont="1" applyFill="1" applyBorder="1" applyAlignment="1">
      <alignment horizontal="center" wrapText="1"/>
    </xf>
    <xf numFmtId="0" fontId="9" fillId="3" borderId="6" xfId="0" applyFont="1" applyFill="1" applyBorder="1" applyAlignment="1">
      <alignment horizontal="center" wrapText="1"/>
    </xf>
    <xf numFmtId="0" fontId="7" fillId="3" borderId="0" xfId="0" applyFont="1" applyFill="1" applyAlignment="1">
      <alignment horizontal="center" wrapText="1"/>
    </xf>
    <xf numFmtId="167" fontId="9" fillId="3" borderId="2" xfId="0" applyNumberFormat="1" applyFont="1" applyFill="1" applyBorder="1"/>
    <xf numFmtId="0" fontId="9" fillId="3" borderId="2" xfId="10" applyFont="1" applyFill="1" applyBorder="1" applyAlignment="1">
      <alignment horizontal="left" wrapText="1"/>
    </xf>
    <xf numFmtId="168" fontId="9" fillId="3" borderId="2" xfId="0" applyNumberFormat="1" applyFont="1" applyFill="1" applyBorder="1" applyAlignment="1" applyProtection="1">
      <alignment wrapText="1"/>
      <protection hidden="1"/>
    </xf>
    <xf numFmtId="0" fontId="9" fillId="3" borderId="2" xfId="0" applyFont="1" applyFill="1" applyBorder="1"/>
    <xf numFmtId="166" fontId="9" fillId="3" borderId="2" xfId="12" applyNumberFormat="1" applyFont="1" applyFill="1" applyBorder="1" applyAlignment="1" applyProtection="1">
      <alignment wrapText="1"/>
      <protection hidden="1"/>
    </xf>
    <xf numFmtId="0" fontId="9" fillId="3" borderId="2" xfId="0" applyFont="1" applyFill="1" applyBorder="1" applyAlignment="1">
      <alignment horizontal="left" vertical="top" wrapText="1"/>
    </xf>
    <xf numFmtId="167" fontId="9" fillId="3" borderId="2" xfId="0" applyNumberFormat="1" applyFont="1" applyFill="1" applyBorder="1" applyAlignment="1">
      <alignment wrapText="1"/>
    </xf>
    <xf numFmtId="169" fontId="9" fillId="3" borderId="2" xfId="0" applyNumberFormat="1" applyFont="1" applyFill="1" applyBorder="1" applyAlignment="1">
      <alignment wrapText="1"/>
    </xf>
    <xf numFmtId="0" fontId="9" fillId="3" borderId="2" xfId="10" applyFont="1" applyFill="1" applyBorder="1" applyAlignment="1">
      <alignment wrapText="1"/>
    </xf>
    <xf numFmtId="167" fontId="9" fillId="3" borderId="2" xfId="10" applyNumberFormat="1" applyFont="1" applyFill="1" applyBorder="1" applyAlignment="1">
      <alignment wrapText="1"/>
    </xf>
    <xf numFmtId="166" fontId="9" fillId="3" borderId="2" xfId="1" applyNumberFormat="1" applyFont="1" applyFill="1" applyBorder="1" applyAlignment="1" applyProtection="1">
      <alignment horizontal="left" wrapText="1"/>
      <protection hidden="1"/>
    </xf>
    <xf numFmtId="167" fontId="9" fillId="3" borderId="2" xfId="1" applyNumberFormat="1" applyFont="1" applyFill="1" applyBorder="1" applyAlignment="1" applyProtection="1">
      <alignment horizontal="right" wrapText="1"/>
      <protection hidden="1"/>
    </xf>
    <xf numFmtId="165" fontId="9" fillId="3" borderId="2" xfId="1" applyNumberFormat="1" applyFont="1" applyFill="1" applyBorder="1" applyAlignment="1" applyProtection="1">
      <alignment horizontal="right" wrapText="1"/>
      <protection hidden="1"/>
    </xf>
    <xf numFmtId="0" fontId="9" fillId="3" borderId="2" xfId="0" applyFont="1" applyFill="1" applyBorder="1" applyAlignment="1"/>
    <xf numFmtId="167" fontId="9" fillId="3" borderId="2" xfId="10" applyNumberFormat="1" applyFont="1" applyFill="1" applyBorder="1" applyAlignment="1">
      <alignment horizontal="right" wrapText="1"/>
    </xf>
    <xf numFmtId="165" fontId="7" fillId="3" borderId="2" xfId="0" applyNumberFormat="1" applyFont="1" applyFill="1" applyBorder="1" applyAlignment="1"/>
    <xf numFmtId="0" fontId="9" fillId="3" borderId="2" xfId="10" applyFont="1" applyFill="1" applyBorder="1" applyAlignment="1"/>
    <xf numFmtId="0" fontId="8" fillId="3" borderId="2" xfId="0" applyFont="1" applyFill="1" applyBorder="1" applyAlignment="1"/>
  </cellXfs>
  <cellStyles count="26">
    <cellStyle name="Обычный" xfId="0" builtinId="0"/>
    <cellStyle name="Обычный 2" xfId="1"/>
    <cellStyle name="Обычный 2 2" xfId="10"/>
    <cellStyle name="Обычный 2 3" xfId="23"/>
    <cellStyle name="Обычный 2 4" xfId="22"/>
    <cellStyle name="Обычный 3" xfId="2"/>
    <cellStyle name="Обычный 3 2" xfId="11"/>
    <cellStyle name="Обычный 3 3" xfId="16"/>
    <cellStyle name="Обычный 3 3 2" xfId="24"/>
    <cellStyle name="Обычный 4" xfId="8"/>
    <cellStyle name="Обычный 5" xfId="9"/>
    <cellStyle name="Обычный 5 2" xfId="21"/>
    <cellStyle name="Обычный_tmp" xfId="3"/>
    <cellStyle name="Обычный_tmp 2" xfId="12"/>
    <cellStyle name="Финансовый" xfId="4" builtinId="3"/>
    <cellStyle name="Финансовый 2" xfId="5"/>
    <cellStyle name="Финансовый 2 2" xfId="14"/>
    <cellStyle name="Финансовый 2 2 2" xfId="19"/>
    <cellStyle name="Финансовый 3" xfId="6"/>
    <cellStyle name="Финансовый 3 2" xfId="15"/>
    <cellStyle name="Финансовый 3 2 2" xfId="20"/>
    <cellStyle name="Финансовый 4" xfId="13"/>
    <cellStyle name="Финансовый 4 2" xfId="18"/>
    <cellStyle name="Финансовый 5" xfId="17"/>
    <cellStyle name="Финансовый 6" xfId="25"/>
    <cellStyle name="Элементы осей"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F55"/>
  <sheetViews>
    <sheetView tabSelected="1" zoomScale="80" zoomScaleNormal="80" workbookViewId="0">
      <pane xSplit="2" ySplit="6" topLeftCell="C28" activePane="bottomRight" state="frozen"/>
      <selection pane="topRight" activeCell="E1" sqref="E1"/>
      <selection pane="bottomLeft" activeCell="A7" sqref="A7"/>
      <selection pane="bottomRight" activeCell="I30" sqref="I30"/>
    </sheetView>
  </sheetViews>
  <sheetFormatPr defaultRowHeight="15.75"/>
  <cols>
    <col min="1" max="1" width="5.7109375" style="24" customWidth="1"/>
    <col min="2" max="2" width="13.140625" style="24" customWidth="1"/>
    <col min="3" max="3" width="81.85546875" style="24" customWidth="1"/>
    <col min="4" max="4" width="16.42578125" style="24" customWidth="1"/>
    <col min="5" max="5" width="14.5703125" style="24" customWidth="1"/>
    <col min="6" max="6" width="13.140625" style="24" customWidth="1"/>
    <col min="7" max="7" width="20.5703125" style="8" customWidth="1"/>
    <col min="8" max="16384" width="9.140625" style="8"/>
  </cols>
  <sheetData>
    <row r="1" spans="1:6">
      <c r="D1" s="104" t="s">
        <v>87</v>
      </c>
      <c r="E1" s="104"/>
      <c r="F1" s="104"/>
    </row>
    <row r="2" spans="1:6" s="53" customFormat="1" ht="33.75" customHeight="1">
      <c r="A2" s="107" t="s">
        <v>41</v>
      </c>
      <c r="B2" s="107"/>
      <c r="C2" s="107"/>
      <c r="D2" s="107"/>
      <c r="E2" s="107"/>
      <c r="F2" s="107"/>
    </row>
    <row r="3" spans="1:6">
      <c r="F3" s="24" t="s">
        <v>18</v>
      </c>
    </row>
    <row r="4" spans="1:6" ht="15" customHeight="1">
      <c r="A4" s="105" t="s">
        <v>20</v>
      </c>
      <c r="B4" s="52" t="s">
        <v>21</v>
      </c>
      <c r="C4" s="106" t="s">
        <v>22</v>
      </c>
      <c r="D4" s="106" t="s">
        <v>23</v>
      </c>
      <c r="E4" s="106"/>
      <c r="F4" s="106"/>
    </row>
    <row r="5" spans="1:6" ht="71.25">
      <c r="A5" s="105"/>
      <c r="B5" s="52" t="s">
        <v>19</v>
      </c>
      <c r="C5" s="106"/>
      <c r="D5" s="45" t="s">
        <v>24</v>
      </c>
      <c r="E5" s="45" t="s">
        <v>88</v>
      </c>
      <c r="F5" s="52" t="s">
        <v>35</v>
      </c>
    </row>
    <row r="6" spans="1:6">
      <c r="A6" s="10">
        <v>1</v>
      </c>
      <c r="B6" s="10">
        <v>2</v>
      </c>
      <c r="C6" s="10">
        <v>3</v>
      </c>
      <c r="D6" s="10">
        <v>4</v>
      </c>
      <c r="E6" s="10">
        <v>5</v>
      </c>
      <c r="F6" s="10">
        <v>6</v>
      </c>
    </row>
    <row r="7" spans="1:6" ht="47.25">
      <c r="A7" s="40" t="s">
        <v>0</v>
      </c>
      <c r="B7" s="134">
        <f>B8+B10</f>
        <v>1051.5</v>
      </c>
      <c r="C7" s="135" t="s">
        <v>141</v>
      </c>
      <c r="D7" s="134">
        <f>D8+D10</f>
        <v>1051.5</v>
      </c>
      <c r="E7" s="134"/>
      <c r="F7" s="30"/>
    </row>
    <row r="8" spans="1:6" ht="31.5">
      <c r="A8" s="40" t="s">
        <v>5</v>
      </c>
      <c r="B8" s="134">
        <f>SUM(B9:B9)</f>
        <v>307.2</v>
      </c>
      <c r="C8" s="19" t="s">
        <v>93</v>
      </c>
      <c r="D8" s="134">
        <f>SUM(D9:D9)</f>
        <v>307.2</v>
      </c>
      <c r="E8" s="134"/>
      <c r="F8" s="30"/>
    </row>
    <row r="9" spans="1:6">
      <c r="A9" s="31"/>
      <c r="B9" s="32">
        <f>D9+E9+F9</f>
        <v>307.2</v>
      </c>
      <c r="C9" s="20" t="s">
        <v>30</v>
      </c>
      <c r="D9" s="32">
        <v>307.2</v>
      </c>
      <c r="E9" s="32"/>
      <c r="F9" s="30"/>
    </row>
    <row r="10" spans="1:6" ht="47.25">
      <c r="A10" s="40" t="s">
        <v>10</v>
      </c>
      <c r="B10" s="134">
        <f>B11</f>
        <v>744.3</v>
      </c>
      <c r="C10" s="136" t="s">
        <v>142</v>
      </c>
      <c r="D10" s="134">
        <f>D11</f>
        <v>744.3</v>
      </c>
      <c r="E10" s="134"/>
      <c r="F10" s="137"/>
    </row>
    <row r="11" spans="1:6">
      <c r="A11" s="31"/>
      <c r="B11" s="32">
        <f>D11+E11+F11</f>
        <v>744.3</v>
      </c>
      <c r="C11" s="20" t="s">
        <v>96</v>
      </c>
      <c r="D11" s="32">
        <v>744.3</v>
      </c>
      <c r="E11" s="32"/>
      <c r="F11" s="30"/>
    </row>
    <row r="12" spans="1:6">
      <c r="A12" s="40" t="s">
        <v>1</v>
      </c>
      <c r="B12" s="134">
        <f>B13+B18+B20+B22+B27+B31+B33+B39</f>
        <v>78139.600000000006</v>
      </c>
      <c r="C12" s="137" t="s">
        <v>27</v>
      </c>
      <c r="D12" s="134">
        <f>D13+D18+D20+D22+D27+D31+D33+D39</f>
        <v>71309.2</v>
      </c>
      <c r="E12" s="134">
        <f t="shared" ref="E12:F12" si="0">E13+E18+E20+E22+E27+E31+E33+E39</f>
        <v>6799.4</v>
      </c>
      <c r="F12" s="134">
        <f t="shared" si="0"/>
        <v>31</v>
      </c>
    </row>
    <row r="13" spans="1:6" ht="31.5">
      <c r="A13" s="40" t="s">
        <v>12</v>
      </c>
      <c r="B13" s="134">
        <f>SUM(B14:B17)</f>
        <v>26957.800000000003</v>
      </c>
      <c r="C13" s="138" t="s">
        <v>16</v>
      </c>
      <c r="D13" s="134">
        <f>SUM(D14:D17)</f>
        <v>20158.400000000001</v>
      </c>
      <c r="E13" s="134">
        <f>SUM(E14:E17)</f>
        <v>6799.4</v>
      </c>
      <c r="F13" s="134">
        <f>SUM(F14:F17)</f>
        <v>0</v>
      </c>
    </row>
    <row r="14" spans="1:6" ht="31.5">
      <c r="A14" s="31"/>
      <c r="B14" s="32">
        <f>D14+E14+F14</f>
        <v>9466.6</v>
      </c>
      <c r="C14" s="29" t="s">
        <v>86</v>
      </c>
      <c r="D14" s="32">
        <v>9466.6</v>
      </c>
      <c r="E14" s="32"/>
      <c r="F14" s="30"/>
    </row>
    <row r="15" spans="1:6" ht="47.25">
      <c r="A15" s="31"/>
      <c r="B15" s="32">
        <f>D15+E15+F15</f>
        <v>2282.5</v>
      </c>
      <c r="C15" s="29" t="s">
        <v>127</v>
      </c>
      <c r="D15" s="32">
        <v>2282.5</v>
      </c>
      <c r="E15" s="32"/>
      <c r="F15" s="30"/>
    </row>
    <row r="16" spans="1:6" ht="47.25">
      <c r="A16" s="31"/>
      <c r="B16" s="32">
        <f>D16+E16+F16</f>
        <v>8409.2999999999993</v>
      </c>
      <c r="C16" s="29" t="s">
        <v>128</v>
      </c>
      <c r="D16" s="32">
        <v>8409.2999999999993</v>
      </c>
      <c r="E16" s="32"/>
      <c r="F16" s="30"/>
    </row>
    <row r="17" spans="1:6" ht="47.25">
      <c r="A17" s="31"/>
      <c r="B17" s="32">
        <f>D17+E17+F17</f>
        <v>6799.4</v>
      </c>
      <c r="C17" s="44" t="s">
        <v>101</v>
      </c>
      <c r="D17" s="32"/>
      <c r="E17" s="32">
        <v>6799.4</v>
      </c>
      <c r="F17" s="30"/>
    </row>
    <row r="18" spans="1:6" s="9" customFormat="1">
      <c r="A18" s="40" t="s">
        <v>25</v>
      </c>
      <c r="B18" s="134">
        <f>B19</f>
        <v>569.79999999999995</v>
      </c>
      <c r="C18" s="136" t="s">
        <v>143</v>
      </c>
      <c r="D18" s="134">
        <f>D19</f>
        <v>569.79999999999995</v>
      </c>
      <c r="E18" s="134">
        <f t="shared" ref="E18:F18" si="1">E19</f>
        <v>0</v>
      </c>
      <c r="F18" s="134">
        <f t="shared" si="1"/>
        <v>0</v>
      </c>
    </row>
    <row r="19" spans="1:6">
      <c r="A19" s="31"/>
      <c r="B19" s="32">
        <f>D19+E19+F19</f>
        <v>569.79999999999995</v>
      </c>
      <c r="C19" s="103" t="s">
        <v>98</v>
      </c>
      <c r="D19" s="32">
        <v>569.79999999999995</v>
      </c>
      <c r="E19" s="32"/>
      <c r="F19" s="30"/>
    </row>
    <row r="20" spans="1:6" ht="47.25">
      <c r="A20" s="40" t="s">
        <v>33</v>
      </c>
      <c r="B20" s="134">
        <f>B21</f>
        <v>11293.3</v>
      </c>
      <c r="C20" s="139" t="s">
        <v>81</v>
      </c>
      <c r="D20" s="140">
        <f t="shared" ref="D20:F20" si="2">D21</f>
        <v>11293.3</v>
      </c>
      <c r="E20" s="141">
        <f t="shared" si="2"/>
        <v>0</v>
      </c>
      <c r="F20" s="141">
        <f t="shared" si="2"/>
        <v>0</v>
      </c>
    </row>
    <row r="21" spans="1:6" ht="150" customHeight="1">
      <c r="A21" s="31"/>
      <c r="B21" s="32">
        <f>D21+E21+F21</f>
        <v>11293.3</v>
      </c>
      <c r="C21" s="44" t="s">
        <v>102</v>
      </c>
      <c r="D21" s="32">
        <f>11293.3</f>
        <v>11293.3</v>
      </c>
      <c r="E21" s="32"/>
      <c r="F21" s="30"/>
    </row>
    <row r="22" spans="1:6" s="9" customFormat="1" ht="31.5">
      <c r="A22" s="40" t="s">
        <v>82</v>
      </c>
      <c r="B22" s="134">
        <f>SUM(B23:B26)</f>
        <v>16337.9</v>
      </c>
      <c r="C22" s="27" t="s">
        <v>144</v>
      </c>
      <c r="D22" s="140">
        <f>SUM(D23:D26)</f>
        <v>16337.9</v>
      </c>
      <c r="E22" s="141">
        <f>SUM(E23:E25)</f>
        <v>0</v>
      </c>
      <c r="F22" s="141">
        <f>SUM(F23:F25)</f>
        <v>0</v>
      </c>
    </row>
    <row r="23" spans="1:6" ht="47.25">
      <c r="A23" s="31"/>
      <c r="B23" s="32">
        <f>D23+E23+F23</f>
        <v>12456.2</v>
      </c>
      <c r="C23" s="29" t="s">
        <v>103</v>
      </c>
      <c r="D23" s="32">
        <v>12456.2</v>
      </c>
      <c r="E23" s="32"/>
      <c r="F23" s="30"/>
    </row>
    <row r="24" spans="1:6">
      <c r="A24" s="31"/>
      <c r="B24" s="32">
        <f>D24+E24+F24</f>
        <v>1158.9000000000001</v>
      </c>
      <c r="C24" s="29" t="s">
        <v>104</v>
      </c>
      <c r="D24" s="32">
        <v>1158.9000000000001</v>
      </c>
      <c r="E24" s="32"/>
      <c r="F24" s="30"/>
    </row>
    <row r="25" spans="1:6" ht="31.5">
      <c r="A25" s="31"/>
      <c r="B25" s="32">
        <f>D25+E25+F25</f>
        <v>2417.5</v>
      </c>
      <c r="C25" s="29" t="s">
        <v>97</v>
      </c>
      <c r="D25" s="32">
        <v>2417.5</v>
      </c>
      <c r="E25" s="32"/>
      <c r="F25" s="30"/>
    </row>
    <row r="26" spans="1:6" ht="31.5">
      <c r="A26" s="31"/>
      <c r="B26" s="32">
        <f>D26+E26+F26</f>
        <v>305.3</v>
      </c>
      <c r="C26" s="29" t="s">
        <v>105</v>
      </c>
      <c r="D26" s="32">
        <v>305.3</v>
      </c>
      <c r="E26" s="32"/>
      <c r="F26" s="30"/>
    </row>
    <row r="27" spans="1:6" s="9" customFormat="1" ht="31.5">
      <c r="A27" s="40" t="s">
        <v>83</v>
      </c>
      <c r="B27" s="134">
        <f>SUM(B28:B30)</f>
        <v>15709.8</v>
      </c>
      <c r="C27" s="142" t="s">
        <v>38</v>
      </c>
      <c r="D27" s="143">
        <f>SUM(D28:D30)</f>
        <v>15709.8</v>
      </c>
      <c r="E27" s="143">
        <f>E38</f>
        <v>0</v>
      </c>
      <c r="F27" s="143">
        <f>F38</f>
        <v>0</v>
      </c>
    </row>
    <row r="28" spans="1:6" ht="47.25">
      <c r="A28" s="31"/>
      <c r="B28" s="32">
        <f t="shared" ref="B28:B30" si="3">D28+E28+F28</f>
        <v>762</v>
      </c>
      <c r="C28" s="44" t="s">
        <v>115</v>
      </c>
      <c r="D28" s="32">
        <v>762</v>
      </c>
      <c r="E28" s="32"/>
      <c r="F28" s="30"/>
    </row>
    <row r="29" spans="1:6">
      <c r="A29" s="31"/>
      <c r="B29" s="32">
        <f t="shared" si="3"/>
        <v>2987</v>
      </c>
      <c r="C29" s="41" t="s">
        <v>116</v>
      </c>
      <c r="D29" s="32">
        <v>2987</v>
      </c>
      <c r="E29" s="32"/>
      <c r="F29" s="30"/>
    </row>
    <row r="30" spans="1:6" ht="47.25">
      <c r="A30" s="31"/>
      <c r="B30" s="32">
        <f t="shared" si="3"/>
        <v>11960.8</v>
      </c>
      <c r="C30" s="44" t="s">
        <v>117</v>
      </c>
      <c r="D30" s="32">
        <f>13240.7-1862.1+607.8-25.6</f>
        <v>11960.8</v>
      </c>
      <c r="E30" s="32"/>
      <c r="F30" s="30"/>
    </row>
    <row r="31" spans="1:6" ht="31.5">
      <c r="A31" s="40" t="s">
        <v>91</v>
      </c>
      <c r="B31" s="134">
        <f>SUM(B32:B32)</f>
        <v>25.8</v>
      </c>
      <c r="C31" s="139" t="s">
        <v>145</v>
      </c>
      <c r="D31" s="134">
        <f>SUM(D32:D32)</f>
        <v>25.8</v>
      </c>
      <c r="E31" s="134"/>
      <c r="F31" s="137"/>
    </row>
    <row r="32" spans="1:6" ht="31.5">
      <c r="A32" s="31"/>
      <c r="B32" s="32">
        <f>D32+E32+F32</f>
        <v>25.8</v>
      </c>
      <c r="C32" s="44" t="s">
        <v>99</v>
      </c>
      <c r="D32" s="32">
        <v>25.8</v>
      </c>
      <c r="E32" s="32"/>
      <c r="F32" s="30"/>
    </row>
    <row r="33" spans="1:6" ht="47.25">
      <c r="A33" s="40" t="s">
        <v>92</v>
      </c>
      <c r="B33" s="134">
        <f>SUM(B34:B38)</f>
        <v>7214.2</v>
      </c>
      <c r="C33" s="16" t="s">
        <v>29</v>
      </c>
      <c r="D33" s="134">
        <f>SUM(D34:D38)</f>
        <v>7214.2</v>
      </c>
      <c r="E33" s="134">
        <f t="shared" ref="E33:F33" si="4">SUM(E34:E36)</f>
        <v>0</v>
      </c>
      <c r="F33" s="134">
        <f t="shared" si="4"/>
        <v>0</v>
      </c>
    </row>
    <row r="34" spans="1:6" ht="31.5">
      <c r="A34" s="31"/>
      <c r="B34" s="32">
        <f t="shared" ref="B34:B38" si="5">D34+E34+F34</f>
        <v>566.5</v>
      </c>
      <c r="C34" s="44" t="s">
        <v>84</v>
      </c>
      <c r="D34" s="32">
        <v>566.5</v>
      </c>
      <c r="E34" s="32"/>
      <c r="F34" s="30"/>
    </row>
    <row r="35" spans="1:6" ht="31.5">
      <c r="A35" s="31"/>
      <c r="B35" s="32">
        <f t="shared" si="5"/>
        <v>455.7</v>
      </c>
      <c r="C35" s="29" t="s">
        <v>85</v>
      </c>
      <c r="D35" s="32">
        <v>455.7</v>
      </c>
      <c r="E35" s="32"/>
      <c r="F35" s="30"/>
    </row>
    <row r="36" spans="1:6" ht="47.25">
      <c r="A36" s="31"/>
      <c r="B36" s="32">
        <f t="shared" si="5"/>
        <v>3474.1</v>
      </c>
      <c r="C36" s="29" t="s">
        <v>120</v>
      </c>
      <c r="D36" s="32">
        <v>3474.1</v>
      </c>
      <c r="E36" s="32"/>
      <c r="F36" s="30"/>
    </row>
    <row r="37" spans="1:6" ht="78.75">
      <c r="A37" s="31"/>
      <c r="B37" s="32">
        <f t="shared" si="5"/>
        <v>2608.1999999999998</v>
      </c>
      <c r="C37" s="44" t="s">
        <v>123</v>
      </c>
      <c r="D37" s="32">
        <v>2608.1999999999998</v>
      </c>
      <c r="E37" s="32"/>
      <c r="F37" s="30"/>
    </row>
    <row r="38" spans="1:6" ht="47.25">
      <c r="A38" s="31"/>
      <c r="B38" s="32">
        <f t="shared" si="5"/>
        <v>109.7</v>
      </c>
      <c r="C38" s="41" t="s">
        <v>124</v>
      </c>
      <c r="D38" s="32">
        <v>109.7</v>
      </c>
      <c r="E38" s="32"/>
      <c r="F38" s="30"/>
    </row>
    <row r="39" spans="1:6">
      <c r="A39" s="40" t="s">
        <v>100</v>
      </c>
      <c r="B39" s="134">
        <f>SUM(B40:B40)</f>
        <v>31</v>
      </c>
      <c r="C39" s="144" t="s">
        <v>40</v>
      </c>
      <c r="D39" s="145">
        <f>SUM(D40:D40)</f>
        <v>0</v>
      </c>
      <c r="E39" s="145">
        <f>SUM(E40:E40)</f>
        <v>0</v>
      </c>
      <c r="F39" s="146">
        <f>F40</f>
        <v>31</v>
      </c>
    </row>
    <row r="40" spans="1:6" ht="47.25">
      <c r="A40" s="40"/>
      <c r="B40" s="32">
        <f>D40+E40+F40</f>
        <v>31</v>
      </c>
      <c r="C40" s="41" t="s">
        <v>80</v>
      </c>
      <c r="D40" s="42"/>
      <c r="E40" s="42"/>
      <c r="F40" s="43">
        <f>25+6</f>
        <v>31</v>
      </c>
    </row>
    <row r="41" spans="1:6" s="49" customFormat="1">
      <c r="A41" s="147"/>
      <c r="B41" s="14">
        <f>B7+B12</f>
        <v>79191.100000000006</v>
      </c>
      <c r="C41" s="135" t="s">
        <v>26</v>
      </c>
      <c r="D41" s="148">
        <f>D7+D12</f>
        <v>72360.7</v>
      </c>
      <c r="E41" s="148">
        <f t="shared" ref="E41:F41" si="6">E7+E12</f>
        <v>6799.4</v>
      </c>
      <c r="F41" s="148">
        <f t="shared" si="6"/>
        <v>31</v>
      </c>
    </row>
    <row r="42" spans="1:6" s="49" customFormat="1">
      <c r="A42" s="147"/>
      <c r="B42" s="149">
        <v>4273599.2</v>
      </c>
      <c r="C42" s="150" t="s">
        <v>94</v>
      </c>
      <c r="D42" s="147"/>
      <c r="E42" s="147"/>
      <c r="F42" s="151"/>
    </row>
    <row r="43" spans="1:6" s="49" customFormat="1">
      <c r="A43" s="151"/>
      <c r="B43" s="149">
        <f>B41+B42+'таблица 4'!C37</f>
        <v>4386253.3</v>
      </c>
      <c r="C43" s="150" t="s">
        <v>95</v>
      </c>
      <c r="D43" s="151"/>
      <c r="E43" s="151"/>
      <c r="F43" s="151"/>
    </row>
    <row r="44" spans="1:6">
      <c r="B44" s="50"/>
    </row>
    <row r="45" spans="1:6">
      <c r="B45" s="51"/>
    </row>
    <row r="46" spans="1:6">
      <c r="B46" s="51"/>
    </row>
    <row r="47" spans="1:6">
      <c r="A47" s="8"/>
      <c r="B47" s="51"/>
      <c r="C47" s="8"/>
      <c r="D47" s="8"/>
      <c r="E47" s="8"/>
      <c r="F47" s="8"/>
    </row>
    <row r="48" spans="1:6">
      <c r="A48" s="8"/>
      <c r="B48" s="51"/>
      <c r="C48" s="8"/>
      <c r="D48" s="8"/>
      <c r="E48" s="8"/>
      <c r="F48" s="8"/>
    </row>
    <row r="49" spans="1:6">
      <c r="A49" s="8"/>
      <c r="B49" s="51"/>
      <c r="C49" s="8"/>
      <c r="D49" s="8"/>
      <c r="E49" s="8"/>
      <c r="F49" s="8"/>
    </row>
    <row r="50" spans="1:6">
      <c r="A50" s="8"/>
      <c r="B50" s="51"/>
      <c r="C50" s="8"/>
      <c r="D50" s="8"/>
      <c r="E50" s="8"/>
      <c r="F50" s="8"/>
    </row>
    <row r="51" spans="1:6">
      <c r="A51" s="8"/>
      <c r="B51" s="51"/>
      <c r="C51" s="8"/>
      <c r="D51" s="8"/>
      <c r="E51" s="8"/>
      <c r="F51" s="8"/>
    </row>
    <row r="52" spans="1:6">
      <c r="A52" s="8"/>
      <c r="B52" s="51"/>
      <c r="C52" s="8"/>
      <c r="D52" s="8"/>
      <c r="E52" s="8"/>
      <c r="F52" s="8"/>
    </row>
    <row r="55" spans="1:6">
      <c r="A55" s="8"/>
      <c r="B55" s="50"/>
      <c r="C55" s="8"/>
      <c r="D55" s="8"/>
      <c r="E55" s="8"/>
      <c r="F55" s="8"/>
    </row>
  </sheetData>
  <mergeCells count="5">
    <mergeCell ref="D1:F1"/>
    <mergeCell ref="A4:A5"/>
    <mergeCell ref="C4:C5"/>
    <mergeCell ref="D4:F4"/>
    <mergeCell ref="A2:F2"/>
  </mergeCells>
  <pageMargins left="0.19685039370078741" right="0.19685039370078741" top="0.19685039370078741" bottom="0.19685039370078741" header="0.31496062992125984" footer="0.31496062992125984"/>
  <pageSetup paperSize="9" scale="68" fitToHeight="3" orientation="portrait" r:id="rId1"/>
</worksheet>
</file>

<file path=xl/worksheets/sheet2.xml><?xml version="1.0" encoding="utf-8"?>
<worksheet xmlns="http://schemas.openxmlformats.org/spreadsheetml/2006/main" xmlns:r="http://schemas.openxmlformats.org/officeDocument/2006/relationships">
  <dimension ref="A1:G44"/>
  <sheetViews>
    <sheetView topLeftCell="A22" zoomScale="80" zoomScaleNormal="80" workbookViewId="0">
      <selection sqref="A1:G42"/>
    </sheetView>
  </sheetViews>
  <sheetFormatPr defaultRowHeight="15.75"/>
  <cols>
    <col min="1" max="1" width="7.140625" style="84" customWidth="1"/>
    <col min="2" max="2" width="23.7109375" style="84" customWidth="1"/>
    <col min="3" max="3" width="14.42578125" style="84" customWidth="1"/>
    <col min="4" max="4" width="13.5703125" style="84" customWidth="1"/>
    <col min="5" max="5" width="14.28515625" style="84" customWidth="1"/>
    <col min="6" max="6" width="13.5703125" style="84" customWidth="1"/>
    <col min="7" max="7" width="105.28515625" style="84" customWidth="1"/>
    <col min="8" max="8" width="26.7109375" style="84" customWidth="1"/>
    <col min="9" max="16384" width="9.140625" style="84"/>
  </cols>
  <sheetData>
    <row r="1" spans="1:7" s="55" customFormat="1" ht="23.25" customHeight="1">
      <c r="G1" s="56" t="s">
        <v>125</v>
      </c>
    </row>
    <row r="2" spans="1:7" s="55" customFormat="1" ht="8.25" customHeight="1">
      <c r="G2" s="57"/>
    </row>
    <row r="3" spans="1:7" s="55" customFormat="1">
      <c r="A3" s="108" t="s">
        <v>114</v>
      </c>
      <c r="B3" s="108"/>
      <c r="C3" s="108"/>
      <c r="D3" s="108"/>
      <c r="E3" s="108"/>
      <c r="F3" s="108"/>
      <c r="G3" s="108"/>
    </row>
    <row r="4" spans="1:7" s="55" customFormat="1">
      <c r="B4" s="58"/>
      <c r="C4" s="58"/>
      <c r="D4" s="58"/>
      <c r="E4" s="58"/>
      <c r="F4" s="58"/>
      <c r="G4" s="59" t="s">
        <v>18</v>
      </c>
    </row>
    <row r="5" spans="1:7" s="60" customFormat="1">
      <c r="A5" s="117" t="s">
        <v>106</v>
      </c>
      <c r="B5" s="117" t="s">
        <v>107</v>
      </c>
      <c r="C5" s="120" t="s">
        <v>19</v>
      </c>
      <c r="D5" s="121"/>
      <c r="E5" s="120" t="s">
        <v>34</v>
      </c>
      <c r="F5" s="121"/>
      <c r="G5" s="117" t="s">
        <v>22</v>
      </c>
    </row>
    <row r="6" spans="1:7" s="60" customFormat="1" ht="54" customHeight="1">
      <c r="A6" s="118"/>
      <c r="B6" s="118"/>
      <c r="C6" s="61" t="s">
        <v>108</v>
      </c>
      <c r="D6" s="61" t="s">
        <v>109</v>
      </c>
      <c r="E6" s="61" t="s">
        <v>108</v>
      </c>
      <c r="F6" s="61" t="s">
        <v>109</v>
      </c>
      <c r="G6" s="118"/>
    </row>
    <row r="7" spans="1:7" s="63" customFormat="1" ht="16.5" customHeight="1">
      <c r="A7" s="62">
        <v>1</v>
      </c>
      <c r="B7" s="62">
        <v>2</v>
      </c>
      <c r="C7" s="62">
        <v>3</v>
      </c>
      <c r="D7" s="62">
        <v>4</v>
      </c>
      <c r="E7" s="62">
        <v>5</v>
      </c>
      <c r="F7" s="62">
        <v>6</v>
      </c>
      <c r="G7" s="62">
        <v>7</v>
      </c>
    </row>
    <row r="8" spans="1:7" s="94" customFormat="1" ht="15.75" customHeight="1">
      <c r="A8" s="109" t="s">
        <v>16</v>
      </c>
      <c r="B8" s="110"/>
      <c r="C8" s="110"/>
      <c r="D8" s="110"/>
      <c r="E8" s="110"/>
      <c r="F8" s="110"/>
      <c r="G8" s="111"/>
    </row>
    <row r="9" spans="1:7" s="93" customFormat="1" ht="63">
      <c r="A9" s="95"/>
      <c r="B9" s="71" t="s">
        <v>24</v>
      </c>
      <c r="C9" s="79">
        <v>-709.6</v>
      </c>
      <c r="D9" s="79"/>
      <c r="E9" s="79"/>
      <c r="F9" s="79"/>
      <c r="G9" s="96" t="s">
        <v>129</v>
      </c>
    </row>
    <row r="10" spans="1:7" s="93" customFormat="1">
      <c r="A10" s="97" t="s">
        <v>0</v>
      </c>
      <c r="B10" s="91" t="s">
        <v>110</v>
      </c>
      <c r="C10" s="92">
        <f>C9</f>
        <v>-709.6</v>
      </c>
      <c r="D10" s="92">
        <f t="shared" ref="D10:F10" si="0">D9</f>
        <v>0</v>
      </c>
      <c r="E10" s="92">
        <f t="shared" si="0"/>
        <v>0</v>
      </c>
      <c r="F10" s="92">
        <f t="shared" si="0"/>
        <v>0</v>
      </c>
      <c r="G10" s="98"/>
    </row>
    <row r="11" spans="1:7" s="93" customFormat="1" ht="15.75" customHeight="1">
      <c r="A11" s="109" t="s">
        <v>146</v>
      </c>
      <c r="B11" s="110"/>
      <c r="C11" s="110"/>
      <c r="D11" s="110"/>
      <c r="E11" s="110"/>
      <c r="F11" s="110"/>
      <c r="G11" s="111"/>
    </row>
    <row r="12" spans="1:7" s="93" customFormat="1" ht="63">
      <c r="A12" s="95"/>
      <c r="B12" s="71" t="s">
        <v>24</v>
      </c>
      <c r="C12" s="79"/>
      <c r="D12" s="79">
        <v>709.6</v>
      </c>
      <c r="E12" s="79"/>
      <c r="F12" s="79"/>
      <c r="G12" s="96" t="s">
        <v>139</v>
      </c>
    </row>
    <row r="13" spans="1:7" s="93" customFormat="1">
      <c r="A13" s="97" t="s">
        <v>1</v>
      </c>
      <c r="B13" s="91" t="s">
        <v>110</v>
      </c>
      <c r="C13" s="92">
        <f>SUM(C12)</f>
        <v>0</v>
      </c>
      <c r="D13" s="92">
        <f>SUM(D12)</f>
        <v>709.6</v>
      </c>
      <c r="E13" s="92">
        <f t="shared" ref="E13:F13" si="1">SUM(E12)</f>
        <v>0</v>
      </c>
      <c r="F13" s="92">
        <f t="shared" si="1"/>
        <v>0</v>
      </c>
      <c r="G13" s="98"/>
    </row>
    <row r="14" spans="1:7" s="93" customFormat="1" ht="15.75" customHeight="1">
      <c r="A14" s="109" t="s">
        <v>119</v>
      </c>
      <c r="B14" s="110"/>
      <c r="C14" s="110"/>
      <c r="D14" s="110"/>
      <c r="E14" s="110"/>
      <c r="F14" s="110"/>
      <c r="G14" s="111"/>
    </row>
    <row r="15" spans="1:7" s="93" customFormat="1" ht="63">
      <c r="A15" s="95"/>
      <c r="B15" s="71" t="s">
        <v>24</v>
      </c>
      <c r="C15" s="79"/>
      <c r="D15" s="79">
        <v>-600</v>
      </c>
      <c r="E15" s="79"/>
      <c r="F15" s="79"/>
      <c r="G15" s="96" t="s">
        <v>130</v>
      </c>
    </row>
    <row r="16" spans="1:7" s="93" customFormat="1">
      <c r="A16" s="97" t="s">
        <v>3</v>
      </c>
      <c r="B16" s="91" t="s">
        <v>110</v>
      </c>
      <c r="C16" s="92">
        <f>SUM(C15)</f>
        <v>0</v>
      </c>
      <c r="D16" s="92">
        <f t="shared" ref="D16:F16" si="2">SUM(D15)</f>
        <v>-600</v>
      </c>
      <c r="E16" s="92">
        <f t="shared" si="2"/>
        <v>0</v>
      </c>
      <c r="F16" s="92">
        <f t="shared" si="2"/>
        <v>0</v>
      </c>
      <c r="G16" s="98"/>
    </row>
    <row r="17" spans="1:7" s="93" customFormat="1" ht="15.75" customHeight="1">
      <c r="A17" s="109" t="s">
        <v>142</v>
      </c>
      <c r="B17" s="110"/>
      <c r="C17" s="110"/>
      <c r="D17" s="110"/>
      <c r="E17" s="110"/>
      <c r="F17" s="110"/>
      <c r="G17" s="111"/>
    </row>
    <row r="18" spans="1:7" s="93" customFormat="1" ht="47.25">
      <c r="A18" s="78"/>
      <c r="B18" s="71" t="s">
        <v>24</v>
      </c>
      <c r="C18" s="79">
        <v>600</v>
      </c>
      <c r="D18" s="79"/>
      <c r="E18" s="79"/>
      <c r="F18" s="79"/>
      <c r="G18" s="96" t="s">
        <v>138</v>
      </c>
    </row>
    <row r="19" spans="1:7" s="93" customFormat="1">
      <c r="A19" s="97" t="s">
        <v>4</v>
      </c>
      <c r="B19" s="91" t="s">
        <v>110</v>
      </c>
      <c r="C19" s="92">
        <f>C18</f>
        <v>600</v>
      </c>
      <c r="D19" s="92">
        <f t="shared" ref="D19:F19" si="3">D18</f>
        <v>0</v>
      </c>
      <c r="E19" s="92">
        <f t="shared" si="3"/>
        <v>0</v>
      </c>
      <c r="F19" s="92">
        <f t="shared" si="3"/>
        <v>0</v>
      </c>
      <c r="G19" s="98"/>
    </row>
    <row r="20" spans="1:7" s="65" customFormat="1" ht="21" customHeight="1">
      <c r="A20" s="116" t="s">
        <v>144</v>
      </c>
      <c r="B20" s="116"/>
      <c r="C20" s="116"/>
      <c r="D20" s="116"/>
      <c r="E20" s="116"/>
      <c r="F20" s="116"/>
      <c r="G20" s="116"/>
    </row>
    <row r="21" spans="1:7" s="65" customFormat="1" ht="47.25">
      <c r="A21" s="70"/>
      <c r="B21" s="71" t="s">
        <v>24</v>
      </c>
      <c r="C21" s="67">
        <v>-1237.4000000000001</v>
      </c>
      <c r="D21" s="67">
        <v>0</v>
      </c>
      <c r="E21" s="67"/>
      <c r="F21" s="67">
        <v>0</v>
      </c>
      <c r="G21" s="88" t="s">
        <v>131</v>
      </c>
    </row>
    <row r="22" spans="1:7" s="73" customFormat="1">
      <c r="A22" s="68" t="s">
        <v>7</v>
      </c>
      <c r="B22" s="66" t="s">
        <v>110</v>
      </c>
      <c r="C22" s="69">
        <f>C21</f>
        <v>-1237.4000000000001</v>
      </c>
      <c r="D22" s="69">
        <f t="shared" ref="D22:F22" si="4">D21</f>
        <v>0</v>
      </c>
      <c r="E22" s="69">
        <f t="shared" si="4"/>
        <v>0</v>
      </c>
      <c r="F22" s="69">
        <f t="shared" si="4"/>
        <v>0</v>
      </c>
      <c r="G22" s="72"/>
    </row>
    <row r="23" spans="1:7" s="89" customFormat="1">
      <c r="A23" s="109" t="s">
        <v>15</v>
      </c>
      <c r="B23" s="110"/>
      <c r="C23" s="110"/>
      <c r="D23" s="110"/>
      <c r="E23" s="110"/>
      <c r="F23" s="110"/>
      <c r="G23" s="111"/>
    </row>
    <row r="24" spans="1:7" s="89" customFormat="1" ht="47.25">
      <c r="A24" s="122"/>
      <c r="B24" s="114" t="s">
        <v>24</v>
      </c>
      <c r="C24" s="81"/>
      <c r="D24" s="79">
        <v>1237.4000000000001</v>
      </c>
      <c r="E24" s="81"/>
      <c r="F24" s="81"/>
      <c r="G24" s="88" t="s">
        <v>132</v>
      </c>
    </row>
    <row r="25" spans="1:7" s="93" customFormat="1" ht="94.5">
      <c r="A25" s="123"/>
      <c r="B25" s="119"/>
      <c r="C25" s="79"/>
      <c r="D25" s="79"/>
      <c r="E25" s="79">
        <v>-752.3</v>
      </c>
      <c r="F25" s="79"/>
      <c r="G25" s="44" t="s">
        <v>133</v>
      </c>
    </row>
    <row r="26" spans="1:7" s="93" customFormat="1" ht="31.5">
      <c r="A26" s="123"/>
      <c r="B26" s="119"/>
      <c r="C26" s="79">
        <v>-415</v>
      </c>
      <c r="D26" s="79"/>
      <c r="E26" s="79"/>
      <c r="F26" s="79"/>
      <c r="G26" s="44" t="s">
        <v>118</v>
      </c>
    </row>
    <row r="27" spans="1:7" s="93" customFormat="1" ht="31.5">
      <c r="A27" s="123"/>
      <c r="B27" s="119"/>
      <c r="C27" s="79"/>
      <c r="D27" s="79">
        <v>415</v>
      </c>
      <c r="E27" s="79"/>
      <c r="F27" s="79"/>
      <c r="G27" s="44" t="s">
        <v>140</v>
      </c>
    </row>
    <row r="28" spans="1:7" s="93" customFormat="1" ht="31.5">
      <c r="A28" s="123"/>
      <c r="B28" s="119"/>
      <c r="C28" s="79">
        <f>-889.5</f>
        <v>-889.5</v>
      </c>
      <c r="D28" s="79"/>
      <c r="E28" s="79"/>
      <c r="F28" s="79"/>
      <c r="G28" s="44" t="s">
        <v>121</v>
      </c>
    </row>
    <row r="29" spans="1:7" s="93" customFormat="1" ht="31.5">
      <c r="A29" s="123"/>
      <c r="B29" s="119"/>
      <c r="C29" s="79"/>
      <c r="D29" s="79">
        <v>889.5</v>
      </c>
      <c r="E29" s="79"/>
      <c r="F29" s="79"/>
      <c r="G29" s="44" t="s">
        <v>122</v>
      </c>
    </row>
    <row r="30" spans="1:7" s="93" customFormat="1" ht="49.5" customHeight="1">
      <c r="A30" s="124"/>
      <c r="B30" s="115"/>
      <c r="C30" s="79">
        <v>-2425.9</v>
      </c>
      <c r="D30" s="79"/>
      <c r="E30" s="79"/>
      <c r="F30" s="79"/>
      <c r="G30" s="44" t="s">
        <v>134</v>
      </c>
    </row>
    <row r="31" spans="1:7" s="89" customFormat="1">
      <c r="A31" s="90" t="s">
        <v>59</v>
      </c>
      <c r="B31" s="91" t="s">
        <v>110</v>
      </c>
      <c r="C31" s="92">
        <f>SUM(C24:C30)</f>
        <v>-3730.4</v>
      </c>
      <c r="D31" s="92">
        <f t="shared" ref="D31:F31" si="5">SUM(D24:D30)</f>
        <v>2541.9</v>
      </c>
      <c r="E31" s="92">
        <f t="shared" si="5"/>
        <v>-752.3</v>
      </c>
      <c r="F31" s="92">
        <f t="shared" si="5"/>
        <v>0</v>
      </c>
      <c r="G31" s="48"/>
    </row>
    <row r="32" spans="1:7" s="73" customFormat="1" ht="15.75" customHeight="1">
      <c r="A32" s="116" t="s">
        <v>145</v>
      </c>
      <c r="B32" s="116"/>
      <c r="C32" s="116"/>
      <c r="D32" s="116"/>
      <c r="E32" s="116"/>
      <c r="F32" s="116"/>
      <c r="G32" s="116"/>
    </row>
    <row r="33" spans="1:7" s="65" customFormat="1" ht="63">
      <c r="A33" s="112"/>
      <c r="B33" s="114" t="s">
        <v>24</v>
      </c>
      <c r="C33" s="67">
        <v>0</v>
      </c>
      <c r="D33" s="67"/>
      <c r="E33" s="67"/>
      <c r="F33" s="67">
        <v>752.3</v>
      </c>
      <c r="G33" s="44" t="s">
        <v>135</v>
      </c>
    </row>
    <row r="34" spans="1:7" s="65" customFormat="1" ht="47.25">
      <c r="A34" s="113"/>
      <c r="B34" s="115"/>
      <c r="C34" s="67"/>
      <c r="D34" s="67">
        <v>2425.9</v>
      </c>
      <c r="E34" s="67"/>
      <c r="F34" s="67"/>
      <c r="G34" s="44" t="s">
        <v>136</v>
      </c>
    </row>
    <row r="35" spans="1:7" s="65" customFormat="1">
      <c r="A35" s="68" t="s">
        <v>77</v>
      </c>
      <c r="B35" s="66" t="s">
        <v>110</v>
      </c>
      <c r="C35" s="69">
        <f>SUM(C33:C34)</f>
        <v>0</v>
      </c>
      <c r="D35" s="69">
        <f>SUM(D33:D34)</f>
        <v>2425.9</v>
      </c>
      <c r="E35" s="69">
        <f>SUM(E33:E34)</f>
        <v>0</v>
      </c>
      <c r="F35" s="69">
        <f>SUM(F33:F34)</f>
        <v>752.3</v>
      </c>
      <c r="G35" s="74"/>
    </row>
    <row r="36" spans="1:7" s="65" customFormat="1">
      <c r="A36" s="130" t="s">
        <v>147</v>
      </c>
      <c r="B36" s="131"/>
      <c r="C36" s="131"/>
      <c r="D36" s="131"/>
      <c r="E36" s="131"/>
      <c r="F36" s="131"/>
      <c r="G36" s="132"/>
    </row>
    <row r="37" spans="1:7" s="65" customFormat="1" ht="47.25">
      <c r="A37" s="75"/>
      <c r="B37" s="71" t="s">
        <v>24</v>
      </c>
      <c r="C37" s="76">
        <v>-3280.3</v>
      </c>
      <c r="D37" s="76"/>
      <c r="E37" s="76"/>
      <c r="F37" s="76"/>
      <c r="G37" s="77" t="s">
        <v>137</v>
      </c>
    </row>
    <row r="38" spans="1:7" s="65" customFormat="1">
      <c r="A38" s="68" t="s">
        <v>111</v>
      </c>
      <c r="B38" s="80" t="s">
        <v>110</v>
      </c>
      <c r="C38" s="69">
        <f>C37</f>
        <v>-3280.3</v>
      </c>
      <c r="D38" s="69">
        <f t="shared" ref="D38:F38" si="6">D37</f>
        <v>0</v>
      </c>
      <c r="E38" s="69">
        <f t="shared" si="6"/>
        <v>0</v>
      </c>
      <c r="F38" s="69">
        <f t="shared" si="6"/>
        <v>0</v>
      </c>
      <c r="G38" s="72"/>
    </row>
    <row r="39" spans="1:7" s="65" customFormat="1" ht="15.75" customHeight="1">
      <c r="A39" s="125" t="s">
        <v>113</v>
      </c>
      <c r="B39" s="126"/>
      <c r="C39" s="126"/>
      <c r="D39" s="126"/>
      <c r="E39" s="126"/>
      <c r="F39" s="126"/>
      <c r="G39" s="127"/>
    </row>
    <row r="40" spans="1:7" s="65" customFormat="1" ht="47.25">
      <c r="A40" s="70"/>
      <c r="B40" s="64" t="s">
        <v>24</v>
      </c>
      <c r="C40" s="67"/>
      <c r="D40" s="67">
        <v>3280.3</v>
      </c>
      <c r="E40" s="67"/>
      <c r="F40" s="67"/>
      <c r="G40" s="54" t="s">
        <v>148</v>
      </c>
    </row>
    <row r="41" spans="1:7" s="100" customFormat="1">
      <c r="A41" s="97" t="s">
        <v>112</v>
      </c>
      <c r="B41" s="99" t="s">
        <v>110</v>
      </c>
      <c r="C41" s="92">
        <f>C40</f>
        <v>0</v>
      </c>
      <c r="D41" s="92">
        <f>SUM(D40:D40)</f>
        <v>3280.3</v>
      </c>
      <c r="E41" s="92">
        <f t="shared" ref="E41:F41" si="7">E40</f>
        <v>0</v>
      </c>
      <c r="F41" s="92">
        <f t="shared" si="7"/>
        <v>0</v>
      </c>
      <c r="G41" s="48"/>
    </row>
    <row r="42" spans="1:7" s="55" customFormat="1">
      <c r="A42" s="101"/>
      <c r="B42" s="82" t="s">
        <v>149</v>
      </c>
      <c r="C42" s="83">
        <f>C10+C13+C16+C19+C22+C31+C35+C38+C41</f>
        <v>-8357.7000000000007</v>
      </c>
      <c r="D42" s="102">
        <f>D10+D13+D16+D19+D22+D31+D35+D38+D41</f>
        <v>8357.7000000000007</v>
      </c>
      <c r="E42" s="83">
        <f>E10+E13+E16+E19+E22+E31+E35+E38+E41</f>
        <v>-752.3</v>
      </c>
      <c r="F42" s="102">
        <f>F10+F13+F16+F19+F22+F31+F35+F38+F41</f>
        <v>752.3</v>
      </c>
      <c r="G42" s="82"/>
    </row>
    <row r="43" spans="1:7">
      <c r="B43" s="85"/>
      <c r="C43" s="86"/>
      <c r="D43" s="128"/>
      <c r="E43" s="128"/>
      <c r="F43" s="128"/>
      <c r="G43" s="129"/>
    </row>
    <row r="44" spans="1:7">
      <c r="D44" s="87"/>
      <c r="E44" s="87"/>
      <c r="F44" s="87"/>
    </row>
  </sheetData>
  <mergeCells count="20">
    <mergeCell ref="A24:A30"/>
    <mergeCell ref="A39:G39"/>
    <mergeCell ref="D43:G43"/>
    <mergeCell ref="A36:G36"/>
    <mergeCell ref="A3:G3"/>
    <mergeCell ref="A23:G23"/>
    <mergeCell ref="A17:G17"/>
    <mergeCell ref="A14:G14"/>
    <mergeCell ref="A33:A34"/>
    <mergeCell ref="B33:B34"/>
    <mergeCell ref="A32:G32"/>
    <mergeCell ref="A8:G8"/>
    <mergeCell ref="A11:G11"/>
    <mergeCell ref="A20:G20"/>
    <mergeCell ref="A5:A6"/>
    <mergeCell ref="B24:B30"/>
    <mergeCell ref="B5:B6"/>
    <mergeCell ref="C5:D5"/>
    <mergeCell ref="E5:F5"/>
    <mergeCell ref="G5:G6"/>
  </mergeCells>
  <pageMargins left="0.31496062992125984" right="0.31496062992125984" top="0.15748031496062992" bottom="0.15748031496062992" header="0.31496062992125984" footer="0.31496062992125984"/>
  <pageSetup paperSize="9" scale="75" orientation="landscape" r:id="rId1"/>
</worksheet>
</file>

<file path=xl/worksheets/sheet3.xml><?xml version="1.0" encoding="utf-8"?>
<worksheet xmlns="http://schemas.openxmlformats.org/spreadsheetml/2006/main" xmlns:r="http://schemas.openxmlformats.org/officeDocument/2006/relationships">
  <dimension ref="A1:C37"/>
  <sheetViews>
    <sheetView zoomScale="80" zoomScaleNormal="80" workbookViewId="0">
      <pane xSplit="2" ySplit="5" topLeftCell="C10" activePane="bottomRight" state="frozen"/>
      <selection pane="topRight" activeCell="C1" sqref="C1"/>
      <selection pane="bottomLeft" activeCell="A7" sqref="A7"/>
      <selection pane="bottomRight" sqref="A1:C37"/>
    </sheetView>
  </sheetViews>
  <sheetFormatPr defaultRowHeight="15"/>
  <cols>
    <col min="1" max="1" width="5.7109375" style="18" customWidth="1"/>
    <col min="2" max="2" width="103.85546875" style="8" customWidth="1"/>
    <col min="3" max="3" width="21.7109375" style="25" customWidth="1"/>
    <col min="4" max="16384" width="9.140625" style="8"/>
  </cols>
  <sheetData>
    <row r="1" spans="1:3">
      <c r="C1" s="23" t="s">
        <v>126</v>
      </c>
    </row>
    <row r="2" spans="1:3" ht="9" customHeight="1">
      <c r="C2" s="23"/>
    </row>
    <row r="3" spans="1:3" ht="32.25" customHeight="1">
      <c r="A3" s="133" t="s">
        <v>90</v>
      </c>
      <c r="B3" s="133"/>
      <c r="C3" s="133"/>
    </row>
    <row r="4" spans="1:3">
      <c r="C4" s="23" t="s">
        <v>18</v>
      </c>
    </row>
    <row r="5" spans="1:3" ht="33" customHeight="1">
      <c r="A5" s="47" t="s">
        <v>9</v>
      </c>
      <c r="B5" s="46" t="s">
        <v>2</v>
      </c>
      <c r="C5" s="39" t="s">
        <v>89</v>
      </c>
    </row>
    <row r="6" spans="1:3" s="5" customFormat="1" ht="31.5">
      <c r="A6" s="3" t="s">
        <v>0</v>
      </c>
      <c r="B6" s="2" t="s">
        <v>16</v>
      </c>
      <c r="C6" s="4">
        <f>SUM(C7:C8)</f>
        <v>2622.3</v>
      </c>
    </row>
    <row r="7" spans="1:3" s="6" customFormat="1" ht="15.75">
      <c r="A7" s="1" t="s">
        <v>5</v>
      </c>
      <c r="B7" s="15" t="s">
        <v>42</v>
      </c>
      <c r="C7" s="7">
        <v>1472.3</v>
      </c>
    </row>
    <row r="8" spans="1:3" s="6" customFormat="1" ht="31.5">
      <c r="A8" s="1" t="s">
        <v>10</v>
      </c>
      <c r="B8" s="15" t="s">
        <v>43</v>
      </c>
      <c r="C8" s="7">
        <v>1150</v>
      </c>
    </row>
    <row r="9" spans="1:3" s="18" customFormat="1" ht="15.75">
      <c r="A9" s="13" t="s">
        <v>1</v>
      </c>
      <c r="B9" s="16" t="s">
        <v>28</v>
      </c>
      <c r="C9" s="14">
        <f>SUM(C10:C11)</f>
        <v>6904.1</v>
      </c>
    </row>
    <row r="10" spans="1:3" s="18" customFormat="1" ht="15.75">
      <c r="A10" s="10" t="s">
        <v>12</v>
      </c>
      <c r="B10" s="29" t="s">
        <v>44</v>
      </c>
      <c r="C10" s="11">
        <v>6480.1</v>
      </c>
    </row>
    <row r="11" spans="1:3" s="18" customFormat="1" ht="31.5">
      <c r="A11" s="10" t="s">
        <v>25</v>
      </c>
      <c r="B11" s="21" t="s">
        <v>39</v>
      </c>
      <c r="C11" s="11">
        <v>424</v>
      </c>
    </row>
    <row r="12" spans="1:3" s="9" customFormat="1" ht="15.75">
      <c r="A12" s="3" t="s">
        <v>3</v>
      </c>
      <c r="B12" s="19" t="s">
        <v>150</v>
      </c>
      <c r="C12" s="17">
        <f>SUM(C13:C14)</f>
        <v>2037.2</v>
      </c>
    </row>
    <row r="13" spans="1:3" ht="15.75">
      <c r="A13" s="1" t="s">
        <v>8</v>
      </c>
      <c r="B13" s="20" t="s">
        <v>45</v>
      </c>
      <c r="C13" s="12">
        <v>2002</v>
      </c>
    </row>
    <row r="14" spans="1:3" s="24" customFormat="1" ht="31.5">
      <c r="A14" s="1" t="s">
        <v>47</v>
      </c>
      <c r="B14" s="15" t="s">
        <v>46</v>
      </c>
      <c r="C14" s="12">
        <v>35.200000000000003</v>
      </c>
    </row>
    <row r="15" spans="1:3" s="9" customFormat="1" ht="31.5">
      <c r="A15" s="13" t="s">
        <v>4</v>
      </c>
      <c r="B15" s="19" t="s">
        <v>17</v>
      </c>
      <c r="C15" s="14">
        <f>SUM(C16:C21)</f>
        <v>1273.8000000000002</v>
      </c>
    </row>
    <row r="16" spans="1:3" s="9" customFormat="1" ht="15.75">
      <c r="A16" s="10" t="s">
        <v>13</v>
      </c>
      <c r="B16" s="37" t="s">
        <v>49</v>
      </c>
      <c r="C16" s="12">
        <v>540.20000000000005</v>
      </c>
    </row>
    <row r="17" spans="1:3" s="9" customFormat="1" ht="31.5">
      <c r="A17" s="10" t="s">
        <v>6</v>
      </c>
      <c r="B17" s="15" t="s">
        <v>79</v>
      </c>
      <c r="C17" s="12">
        <v>411.6</v>
      </c>
    </row>
    <row r="18" spans="1:3" s="9" customFormat="1" ht="15.75">
      <c r="A18" s="10" t="s">
        <v>31</v>
      </c>
      <c r="B18" s="15" t="s">
        <v>48</v>
      </c>
      <c r="C18" s="12">
        <v>88</v>
      </c>
    </row>
    <row r="19" spans="1:3" s="9" customFormat="1" ht="31.5">
      <c r="A19" s="36" t="s">
        <v>32</v>
      </c>
      <c r="B19" s="15" t="s">
        <v>50</v>
      </c>
      <c r="C19" s="12">
        <v>30</v>
      </c>
    </row>
    <row r="20" spans="1:3" s="9" customFormat="1" ht="15.75">
      <c r="A20" s="10" t="s">
        <v>36</v>
      </c>
      <c r="B20" s="34" t="s">
        <v>51</v>
      </c>
      <c r="C20" s="12">
        <f>59+103</f>
        <v>162</v>
      </c>
    </row>
    <row r="21" spans="1:3" s="9" customFormat="1" ht="15.75">
      <c r="A21" s="10" t="s">
        <v>37</v>
      </c>
      <c r="B21" s="35" t="s">
        <v>52</v>
      </c>
      <c r="C21" s="12">
        <f>145-103</f>
        <v>42</v>
      </c>
    </row>
    <row r="22" spans="1:3" s="18" customFormat="1" ht="31.5">
      <c r="A22" s="13" t="s">
        <v>7</v>
      </c>
      <c r="B22" s="27" t="s">
        <v>14</v>
      </c>
      <c r="C22" s="14">
        <f>SUM(C23:C25)</f>
        <v>66.2</v>
      </c>
    </row>
    <row r="23" spans="1:3" s="18" customFormat="1" ht="15.75">
      <c r="A23" s="10" t="s">
        <v>53</v>
      </c>
      <c r="B23" s="15" t="s">
        <v>54</v>
      </c>
      <c r="C23" s="12">
        <v>21.4</v>
      </c>
    </row>
    <row r="24" spans="1:3" s="18" customFormat="1" ht="15.75">
      <c r="A24" s="10" t="s">
        <v>57</v>
      </c>
      <c r="B24" s="15" t="s">
        <v>55</v>
      </c>
      <c r="C24" s="12">
        <v>3.7</v>
      </c>
    </row>
    <row r="25" spans="1:3" s="18" customFormat="1" ht="15.75">
      <c r="A25" s="10" t="s">
        <v>58</v>
      </c>
      <c r="B25" s="15" t="s">
        <v>56</v>
      </c>
      <c r="C25" s="12">
        <v>41.1</v>
      </c>
    </row>
    <row r="26" spans="1:3" s="9" customFormat="1" ht="31.5">
      <c r="A26" s="13" t="s">
        <v>59</v>
      </c>
      <c r="B26" s="19" t="s">
        <v>15</v>
      </c>
      <c r="C26" s="17">
        <f>SUM(C27:C34)</f>
        <v>13852.099999999999</v>
      </c>
    </row>
    <row r="27" spans="1:3" ht="15.75">
      <c r="A27" s="10" t="s">
        <v>69</v>
      </c>
      <c r="B27" s="37" t="s">
        <v>60</v>
      </c>
      <c r="C27" s="12">
        <v>137.9</v>
      </c>
    </row>
    <row r="28" spans="1:3" ht="15.75">
      <c r="A28" s="10" t="s">
        <v>70</v>
      </c>
      <c r="B28" s="37" t="s">
        <v>61</v>
      </c>
      <c r="C28" s="12">
        <v>200</v>
      </c>
    </row>
    <row r="29" spans="1:3" ht="15.75">
      <c r="A29" s="10" t="s">
        <v>71</v>
      </c>
      <c r="B29" s="37" t="s">
        <v>62</v>
      </c>
      <c r="C29" s="12">
        <v>73.900000000000006</v>
      </c>
    </row>
    <row r="30" spans="1:3" ht="15.75">
      <c r="A30" s="10" t="s">
        <v>72</v>
      </c>
      <c r="B30" s="37" t="s">
        <v>63</v>
      </c>
      <c r="C30" s="12">
        <v>12399.8</v>
      </c>
    </row>
    <row r="31" spans="1:3" ht="47.25">
      <c r="A31" s="10" t="s">
        <v>73</v>
      </c>
      <c r="B31" s="37" t="s">
        <v>64</v>
      </c>
      <c r="C31" s="12">
        <v>596.4</v>
      </c>
    </row>
    <row r="32" spans="1:3" ht="15.75">
      <c r="A32" s="10" t="s">
        <v>74</v>
      </c>
      <c r="B32" s="37" t="s">
        <v>151</v>
      </c>
      <c r="C32" s="12">
        <v>150</v>
      </c>
    </row>
    <row r="33" spans="1:3" ht="47.25">
      <c r="A33" s="10" t="s">
        <v>75</v>
      </c>
      <c r="B33" s="37" t="s">
        <v>65</v>
      </c>
      <c r="C33" s="12">
        <v>45</v>
      </c>
    </row>
    <row r="34" spans="1:3" ht="31.5">
      <c r="A34" s="10" t="s">
        <v>76</v>
      </c>
      <c r="B34" s="15" t="s">
        <v>66</v>
      </c>
      <c r="C34" s="12">
        <v>249.1</v>
      </c>
    </row>
    <row r="35" spans="1:3" s="22" customFormat="1" ht="15.75">
      <c r="A35" s="13" t="s">
        <v>77</v>
      </c>
      <c r="B35" s="38" t="s">
        <v>67</v>
      </c>
      <c r="C35" s="26">
        <f>C36</f>
        <v>6707.3</v>
      </c>
    </row>
    <row r="36" spans="1:3" s="22" customFormat="1" ht="15.75">
      <c r="A36" s="10" t="s">
        <v>78</v>
      </c>
      <c r="B36" s="33" t="s">
        <v>68</v>
      </c>
      <c r="C36" s="11">
        <v>6707.3</v>
      </c>
    </row>
    <row r="37" spans="1:3" s="9" customFormat="1" ht="15.75">
      <c r="A37" s="10"/>
      <c r="B37" s="27" t="s">
        <v>11</v>
      </c>
      <c r="C37" s="28">
        <f>C6+C9+C12+C15+C22+C26+C35</f>
        <v>33463</v>
      </c>
    </row>
  </sheetData>
  <mergeCells count="1">
    <mergeCell ref="A3:C3"/>
  </mergeCells>
  <pageMargins left="0.31496062992125984" right="0.31496062992125984" top="0.35433070866141736" bottom="0.15748031496062992" header="0.31496062992125984" footer="0.31496062992125984"/>
  <pageSetup paperSize="9" scale="75"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таблица 2</vt:lpstr>
      <vt:lpstr>таблица 3</vt:lpstr>
      <vt:lpstr>таблица 4</vt:lpstr>
      <vt:lpstr>'таблица 2'!Заголовки_для_печати</vt:lpstr>
      <vt:lpstr>'таблица 3'!Заголовки_для_печати</vt:lpstr>
      <vt:lpstr>'таблица 4'!Заголовки_для_печати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Зорина</cp:lastModifiedBy>
  <cp:lastPrinted>2023-02-02T10:43:20Z</cp:lastPrinted>
  <dcterms:created xsi:type="dcterms:W3CDTF">1996-10-08T23:32:33Z</dcterms:created>
  <dcterms:modified xsi:type="dcterms:W3CDTF">2023-02-02T11:28:19Z</dcterms:modified>
</cp:coreProperties>
</file>