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6" sheetId="1" r:id="rId1"/>
  </sheets>
  <definedNames>
    <definedName name="_xlnm.Print_Titles" localSheetId="0">'приложение 1.6'!$7:$8</definedName>
    <definedName name="_xlnm.Print_Area" localSheetId="0">'приложение 1.6'!$A$1:$C$174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<sst xmlns="http://schemas.openxmlformats.org/spreadsheetml/2006/main" count="339" uniqueCount="337">
  <si>
    <t>к решению Думы города Урай</t>
  </si>
  <si>
    <t>Наименование показателя</t>
  </si>
  <si>
    <t>Код бюджетной классификации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</si>
  <si>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</si>
  <si>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</si>
  <si>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</si>
  <si>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</si>
  <si>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</si>
  <si>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</si>
  <si>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</si>
  <si>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</si>
  <si>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</si>
  <si>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</si>
  <si>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</si>
  <si>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</si>
  <si>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</si>
  <si>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</si>
  <si>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</si>
  <si>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</si>
  <si>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</si>
  <si>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</si>
  <si>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</si>
  <si>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</si>
  <si>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</si>
  <si>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</si>
  <si>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</si>
  <si>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</si>
  <si>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</si>
  <si>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</si>
  <si>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</si>
  <si>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</si>
  <si>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</si>
  <si>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</si>
  <si>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</si>
  <si>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</si>
  <si>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</si>
  <si>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</si>
  <si>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</si>
  <si>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</si>
  <si>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</si>
  <si>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</si>
  <si>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</si>
  <si>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</si>
  <si>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</si>
  <si>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</si>
  <si>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</si>
  <si>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</si>
  <si>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</si>
  <si>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</si>
  <si>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</si>
  <si>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</si>
  <si>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</si>
  <si>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</si>
  <si>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</si>
  <si>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</si>
  <si>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</si>
  <si>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</si>
  <si>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</si>
  <si>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</si>
  <si>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</si>
  <si>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</si>
  <si>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</si>
  <si>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</si>
  <si>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</si>
  <si>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</si>
  <si>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</si>
  <si>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</si>
  <si>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</si>
  <si>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</si>
  <si>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</si>
  <si>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</si>
  <si>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</si>
  <si>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</si>
  <si>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</si>
  <si>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</si>
  <si>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</si>
  <si>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</si>
  <si>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</si>
  <si>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</si>
  <si>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</si>
  <si>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</si>
  <si>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</si>
  <si>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</si>
  <si>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</si>
  <si>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</si>
  <si>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</si>
  <si>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</si>
  <si>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</si>
  <si>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000 1 03 02230 01 0000 110</t>
  </si>
  <si>
    <t>000 1 03 02240 01 0000 110</t>
  </si>
  <si>
    <t>000 1 03 02250 01 0000 110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</si>
  <si>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</si>
  <si>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</si>
  <si>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</si>
  <si>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</si>
  <si>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</si>
  <si>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</si>
  <si>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</si>
  <si>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</si>
  <si>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</si>
  <si>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</si>
  <si>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</si>
  <si>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</si>
  <si>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</si>
  <si>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</si>
  <si>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</si>
  <si>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</si>
  <si>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</si>
  <si>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</si>
  <si>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</si>
  <si>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</si>
  <si>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</si>
  <si>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</si>
  <si>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</si>
  <si>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</si>
  <si>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</si>
  <si>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</si>
  <si>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</si>
  <si>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</si>
  <si>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</si>
  <si>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</si>
  <si>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</si>
  <si>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</si>
  <si>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</si>
  <si>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</si>
  <si>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</si>
  <si>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</si>
  <si>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</si>
  <si>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</si>
  <si>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</si>
  <si>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</si>
  <si>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</si>
  <si>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</si>
  <si>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</si>
  <si>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</si>
  <si>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</si>
  <si>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</si>
  <si>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</si>
  <si>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</si>
  <si>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000 2 02 10000 00 0000 150</t>
  </si>
  <si>
    <t>000 2 02 15002 00 0000 150</t>
  </si>
  <si>
    <t>000 2 02 15002 04 0000 150</t>
  </si>
  <si>
    <t>000 2 02 20000 00 0000 150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</si>
  <si>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</si>
  <si>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</si>
  <si>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</si>
  <si>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</si>
  <si>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</si>
  <si>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</si>
  <si>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</si>
  <si>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</si>
  <si>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</si>
  <si>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</si>
  <si>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</si>
  <si>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</si>
  <si>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</si>
  <si>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</si>
  <si>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</si>
  <si>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</si>
  <si>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</si>
  <si>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</si>
  <si>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</si>
  <si>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</si>
  <si>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</si>
  <si>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</si>
  <si>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</si>
  <si>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</si>
  <si>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</si>
  <si>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</si>
  <si>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</si>
  <si>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</si>
  <si>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</si>
  <si>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</si>
  <si>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</si>
  <si>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</si>
  <si>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</si>
  <si>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</si>
  <si>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</si>
  <si>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</si>
  <si>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</si>
  <si>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</si>
  <si>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</si>
  <si>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</si>
  <si>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</si>
  <si>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</si>
  <si>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</si>
  <si>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</si>
  <si>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</si>
  <si>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</si>
  <si>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</si>
  <si>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</si>
  <si>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</si>
  <si>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</si>
  <si>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</si>
  <si>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</si>
  <si>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</si>
  <si>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</si>
  <si>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</si>
  <si>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</si>
  <si>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</si>
  <si>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</si>
  <si>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</si>
  <si>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</si>
  <si>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</si>
  <si>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</si>
  <si>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</si>
  <si>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</si>
  <si>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</si>
  <si>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</si>
  <si>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</si>
  <si>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</si>
  <si>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</si>
  <si>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</si>
  <si>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000 1 16 09000 00 0000 140
</t>
  </si>
  <si>
    <t xml:space="preserve">000 1 16 01140 01 0000 140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</si>
  <si>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</si>
  <si>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</si>
  <si>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</si>
  <si>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</si>
  <si>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</si>
  <si>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</si>
  <si>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</si>
  <si>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</si>
  <si>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</si>
  <si>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</si>
  <si>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</si>
  <si>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000 1 16 01110 01 0000 140</t>
  </si>
  <si>
    <t xml:space="preserve">000 1 16 01113 01 0000 140
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</si>
  <si>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</si>
  <si>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</si>
  <si>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</si>
  <si>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</si>
  <si>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</si>
  <si>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</si>
  <si>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</si>
  <si>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</si>
  <si>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</si>
  <si>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</si>
  <si>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</si>
  <si>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</si>
  <si>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</si>
  <si>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</si>
  <si>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реализацию мероприятий по обеспечению жильем молодых семей</t>
  </si>
  <si>
    <t xml:space="preserve"> - субсидии бюджетам городских округов на реализацию программ формирования современной городской среды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</si>
  <si>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</si>
  <si>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</si>
  <si>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</si>
  <si>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</si>
  <si>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</si>
  <si>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</si>
  <si>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</si>
  <si>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000 1 16 10030 04 0000 140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</si>
  <si>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</si>
  <si>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</si>
  <si>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</si>
  <si>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</si>
  <si>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</si>
  <si>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</si>
  <si>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 xml:space="preserve">000 2 02 25497 00 0000 150
</t>
  </si>
  <si>
    <t xml:space="preserve">000 2 02 25497 04 0000 150
</t>
  </si>
  <si>
    <t xml:space="preserve">СУБВЕНЦИИ БЮДЖЕТАМ СУБЪЕКТОВ РОССИЙСКОЙ ФЕДЕРАЦИИ И МУНИЦИПАЛЬНЫХ ОБРАЗОВАНИЙ 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</si>
  <si>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</si>
  <si>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000 2 19 25555 04 0000 150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</si>
  <si>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</si>
  <si>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</si>
  <si>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</si>
  <si>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</si>
  <si>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</si>
  <si>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</si>
  <si>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НАЛОГОВЫЕ И НЕНАЛОГОВЫЕ ДОХОДЫ, в том числе: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</si>
  <si>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</si>
  <si>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</si>
  <si>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</si>
  <si>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</si>
  <si>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</si>
  <si>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</si>
  <si>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</si>
  <si>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</si>
  <si>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</si>
  <si>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</si>
  <si>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182 105 01021 01 0000 110</t>
  </si>
  <si>
    <t>Единый налог на вмененный доход для отдельных видов деятельности</t>
  </si>
  <si>
    <t>000 1 05 02010 02 0000 110</t>
  </si>
  <si>
    <t>Единый сельскохозяйственный налог</t>
  </si>
  <si>
    <t>000 1 05 03000 01 0000 110</t>
  </si>
  <si>
    <t>000 1 05 03010 01 0000 110</t>
  </si>
  <si>
    <t xml:space="preserve"> Государственная пошлина за выдачу разрешения на установку рекламной конструкции</t>
  </si>
  <si>
    <t xml:space="preserve">000  1 08 07173 01 0000 110
</t>
  </si>
  <si>
    <t xml:space="preserve">040 1 11 05324 04 0000 120
</t>
  </si>
  <si>
    <t>Прочие доходы от оказания платных услуг (работ)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</si>
  <si>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</si>
  <si>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</si>
  <si>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</si>
  <si>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</si>
  <si>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000 1 16 01070 01 0000 140
</t>
  </si>
  <si>
    <t xml:space="preserve">000 1 16 01072 01 0000 140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</si>
  <si>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</si>
  <si>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000 1 16 01073 01 0000 140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</si>
  <si>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</si>
  <si>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000 1 16 01142 01 000 140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</si>
  <si>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</si>
  <si>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000 1 16 01143 01 0000 140</t>
  </si>
  <si>
    <t xml:space="preserve">000 1 16 01330 00 0000 140
</t>
  </si>
  <si>
    <t xml:space="preserve">000 1 16 01332 01 0000 140
</t>
  </si>
  <si>
    <t xml:space="preserve">000 1 16 01333 01 0000 140
</t>
  </si>
  <si>
    <t xml:space="preserve">000 1 16 10000 00 0000 140
</t>
  </si>
  <si>
    <t xml:space="preserve">000 1 16 10120 00 0000 140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</si>
  <si>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</si>
  <si>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</si>
  <si>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</si>
  <si>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Возврат остатков иных межбюджетных трансфертов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из бюджетов городских округов</t>
  </si>
  <si>
    <t>000 2 19 45424 04 0000 150</t>
  </si>
  <si>
    <t xml:space="preserve">                             от 03 декабря 2021 года №29 </t>
  </si>
  <si>
    <t>Доходы бюджетов городских округов от возврата автономными  учреждениями остатков субсидий прошлых лет</t>
  </si>
  <si>
    <t>000 2 18 04020 04 0000 150</t>
  </si>
  <si>
    <t>000 202 45179 00 0000 150</t>
  </si>
  <si>
    <t xml:space="preserve"> -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</si>
  <si>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000 202 45179 04 0000 150</t>
  </si>
  <si>
    <t>Приложение 1.6</t>
  </si>
  <si>
    <t>ВОЗВРАТ ОСТАТКОВ СУБСИДИЙ,  СУБВЕНЦИЙ  И ИНЫХ МЕЖБЮДЖЕТНЫХ  ТРАНСФЕРТОВ, 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</si>
  <si>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</si>
  <si>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</si>
  <si>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реализацию мероприятий по обеспечению жильем молодых семей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</si>
  <si>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</si>
  <si>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</si>
  <si>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</si>
  <si>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</si>
  <si>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</si>
  <si>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</si>
  <si>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</si>
  <si>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</si>
  <si>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</si>
  <si>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</si>
  <si>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</si>
  <si>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</si>
  <si>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</si>
  <si>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Изменения доходов бюджета городского округа Урай  на 2022 год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</si>
</sst>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&quot;+&quot;\ #,##0.0;&quot;-&quot;\ #,##0.0;&quot;&quot;\ 0.0"/>
    <numFmt numFmtId="207" formatCode="_-* #,##0.0\ _₽_-;\-* #,##0.0\ _₽_-;_-* &quot;-&quot;?\ _₽_-;_-@_-"/>
    <numFmt numFmtId="208" formatCode="_-* #,##0.0\ _₽_-;\-* #,##0.0\ _₽_-;_-* &quot;-&quot;??\ _₽_-;_-@_-"/>
    <numFmt numFmtId="209" formatCode="\-#,##0.0"/>
    <numFmt numFmtId="210" formatCode="\+\ 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2">
    <xf numFmtId="0" fontId="0" fillId="0" borderId="0" xfId="0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6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6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4" fillId="34" borderId="11" xfId="55" applyNumberFormat="1" applyFont="1" applyFill="1" applyBorder="1" applyAlignment="1" applyProtection="1">
      <alignment horizontal="center" vertical="center" wrapText="1"/>
      <protection hidden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0" fillId="34" borderId="0" xfId="0" applyFont="1" applyFill="1" applyAlignment="1">
      <alignment wrapText="1"/>
    </xf>
    <xf numFmtId="0" fontId="4" fillId="34" borderId="11" xfId="53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173" fontId="3" fillId="34" borderId="11" xfId="63" applyNumberFormat="1" applyFont="1" applyFill="1" applyBorder="1" applyAlignment="1">
      <alignment horizontal="right" vertical="center" wrapText="1"/>
    </xf>
    <xf numFmtId="173" fontId="4" fillId="34" borderId="11" xfId="63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5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4" fillId="34" borderId="11" xfId="55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>
      <alignment wrapText="1"/>
    </xf>
    <xf numFmtId="204" fontId="5" fillId="34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4" applyNumberFormat="1" applyFont="1" applyFill="1" applyBorder="1" applyAlignment="1" applyProtection="1">
      <alignment horizontal="left" vertical="top" wrapText="1"/>
      <protection hidden="1"/>
    </xf>
    <xf numFmtId="0" fontId="5" fillId="34" borderId="11" xfId="53" applyNumberFormat="1" applyFont="1" applyFill="1" applyBorder="1" applyAlignment="1" applyProtection="1">
      <alignment horizontal="left" vertical="top" wrapText="1"/>
      <protection hidden="1"/>
    </xf>
    <xf numFmtId="0" fontId="5" fillId="34" borderId="11" xfId="53" applyNumberFormat="1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>
      <alignment horizontal="justify" vertical="center" wrapText="1"/>
    </xf>
    <xf numFmtId="206" fontId="3" fillId="34" borderId="11" xfId="63" applyNumberFormat="1" applyFont="1" applyFill="1" applyBorder="1" applyAlignment="1">
      <alignment horizontal="right" vertical="center" wrapText="1"/>
    </xf>
    <xf numFmtId="206" fontId="4" fillId="34" borderId="11" xfId="63" applyNumberFormat="1" applyFont="1" applyFill="1" applyBorder="1" applyAlignment="1">
      <alignment horizontal="right" vertical="center" wrapText="1"/>
    </xf>
    <xf numFmtId="173" fontId="5" fillId="34" borderId="11" xfId="63" applyNumberFormat="1" applyFont="1" applyFill="1" applyBorder="1" applyAlignment="1">
      <alignment horizontal="right" vertical="center" wrapText="1"/>
    </xf>
    <xf numFmtId="206" fontId="5" fillId="34" borderId="11" xfId="63" applyNumberFormat="1" applyFont="1" applyFill="1" applyBorder="1" applyAlignment="1">
      <alignment horizontal="right" vertical="center" wrapText="1"/>
    </xf>
    <xf numFmtId="206" fontId="4" fillId="34" borderId="11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210" fontId="4" fillId="34" borderId="11" xfId="63" applyNumberFormat="1" applyFont="1" applyFill="1" applyBorder="1" applyAlignment="1">
      <alignment horizontal="right" vertical="center" wrapText="1"/>
    </xf>
    <xf numFmtId="210" fontId="5" fillId="34" borderId="11" xfId="63" applyNumberFormat="1" applyFont="1" applyFill="1" applyBorder="1" applyAlignment="1">
      <alignment horizontal="right" vertical="center" wrapText="1"/>
    </xf>
    <xf numFmtId="185" fontId="5" fillId="34" borderId="11" xfId="63" applyNumberFormat="1" applyFont="1" applyFill="1" applyBorder="1" applyAlignment="1">
      <alignment horizontal="right" vertical="center" wrapText="1"/>
    </xf>
    <xf numFmtId="179" fontId="5" fillId="34" borderId="11" xfId="63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3.28125" style="30" customWidth="1"/>
    <col min="2" max="2" width="27.421875" style="44" customWidth="1"/>
    <col min="3" max="3" width="18.421875" style="45" customWidth="1"/>
    <col min="4" max="16384" width="9.140625" style="29" customWidth="1"/>
  </cols>
  <sheetData>
    <row r="1" spans="1:3" ht="15">
      <c r="A1" s="28"/>
      <c r="B1" s="80" t="s">
        <v>318</v>
      </c>
      <c r="C1" s="80"/>
    </row>
    <row r="2" spans="2:3" ht="15">
      <c r="B2" s="80" t="s">
        <v>0</v>
      </c>
      <c r="C2" s="80"/>
    </row>
    <row r="3" spans="2:3" ht="15">
      <c r="B3" s="80" t="s">
        <v>312</v>
      </c>
      <c r="C3" s="80"/>
    </row>
    <row r="4" spans="2:3" ht="19.5" customHeight="1">
      <c r="B4" s="31"/>
      <c r="C4" s="32"/>
    </row>
    <row r="5" spans="1:3" s="34" customFormat="1" ht="18" customHeight="1">
      <c r="A5" s="81" t="s">
        <v>336</v>
      </c>
      <c r="B5" s="81"/>
      <c r="C5" s="81"/>
    </row>
    <row r="6" spans="1:3" ht="15" customHeight="1">
      <c r="A6" s="35"/>
      <c r="B6" s="33"/>
      <c r="C6" s="36" t="s">
        <v>160</v>
      </c>
    </row>
    <row r="7" spans="1:3" ht="25.5" customHeight="1">
      <c r="A7" s="37" t="s">
        <v>1</v>
      </c>
      <c r="B7" s="37" t="s">
        <v>2</v>
      </c>
      <c r="C7" s="38" t="s">
        <v>133</v>
      </c>
    </row>
    <row r="8" spans="1:3" s="41" customFormat="1" ht="12.75">
      <c r="A8" s="39">
        <v>1</v>
      </c>
      <c r="B8" s="39">
        <v>2</v>
      </c>
      <c r="C8" s="40">
        <v>3</v>
      </c>
    </row>
    <row r="9" spans="1:3" s="41" customFormat="1" ht="12.75">
      <c r="A9" s="1" t="s">
        <v>269</v>
      </c>
      <c r="B9" s="2" t="s">
        <v>3</v>
      </c>
      <c r="C9" s="56">
        <f>C10+C17+C22+C31+C38+C44+C57+C64+C73+C84+C129</f>
        <v>12812.999999999996</v>
      </c>
    </row>
    <row r="10" spans="1:3" s="3" customFormat="1" ht="12.75">
      <c r="A10" s="6" t="s">
        <v>4</v>
      </c>
      <c r="B10" s="2" t="s">
        <v>5</v>
      </c>
      <c r="C10" s="49">
        <f>C11</f>
        <v>6000.000000000001</v>
      </c>
    </row>
    <row r="11" spans="1:3" s="3" customFormat="1" ht="12.75">
      <c r="A11" s="6" t="s">
        <v>6</v>
      </c>
      <c r="B11" s="2" t="s">
        <v>7</v>
      </c>
      <c r="C11" s="49">
        <f>SUM(C12:C16)</f>
        <v>6000.000000000001</v>
      </c>
    </row>
    <row r="12" spans="1:6" s="3" customFormat="1" ht="51">
      <c r="A12" s="7" t="s">
        <v>114</v>
      </c>
      <c r="B12" s="8" t="s">
        <v>8</v>
      </c>
      <c r="C12" s="25">
        <v>-1175.5</v>
      </c>
      <c r="F12" s="46"/>
    </row>
    <row r="13" spans="1:3" s="3" customFormat="1" ht="63.75">
      <c r="A13" s="7" t="s">
        <v>134</v>
      </c>
      <c r="B13" s="8" t="s">
        <v>9</v>
      </c>
      <c r="C13" s="25">
        <v>-6768.3</v>
      </c>
    </row>
    <row r="14" spans="1:3" s="3" customFormat="1" ht="25.5">
      <c r="A14" s="7" t="s">
        <v>71</v>
      </c>
      <c r="B14" s="14" t="s">
        <v>61</v>
      </c>
      <c r="C14" s="74">
        <v>1676.3</v>
      </c>
    </row>
    <row r="15" spans="1:3" s="3" customFormat="1" ht="51">
      <c r="A15" s="7" t="s">
        <v>115</v>
      </c>
      <c r="B15" s="8" t="s">
        <v>62</v>
      </c>
      <c r="C15" s="74">
        <v>2896.8</v>
      </c>
    </row>
    <row r="16" spans="1:3" s="3" customFormat="1" ht="63.75">
      <c r="A16" s="12" t="s">
        <v>229</v>
      </c>
      <c r="B16" s="23" t="s">
        <v>228</v>
      </c>
      <c r="C16" s="74">
        <v>9370.7</v>
      </c>
    </row>
    <row r="17" spans="1:3" s="41" customFormat="1" ht="25.5">
      <c r="A17" s="6" t="s">
        <v>86</v>
      </c>
      <c r="B17" s="2" t="s">
        <v>87</v>
      </c>
      <c r="C17" s="70">
        <f>C18+C20+C21+C19</f>
        <v>3117.4999999999995</v>
      </c>
    </row>
    <row r="18" spans="1:3" s="41" customFormat="1" ht="38.25">
      <c r="A18" s="12" t="s">
        <v>106</v>
      </c>
      <c r="B18" s="8" t="s">
        <v>88</v>
      </c>
      <c r="C18" s="71">
        <v>3055.9</v>
      </c>
    </row>
    <row r="19" spans="1:3" s="41" customFormat="1" ht="51">
      <c r="A19" s="12" t="s">
        <v>107</v>
      </c>
      <c r="B19" s="8" t="s">
        <v>89</v>
      </c>
      <c r="C19" s="53">
        <v>-3.8</v>
      </c>
    </row>
    <row r="20" spans="1:3" s="41" customFormat="1" ht="38.25">
      <c r="A20" s="12" t="s">
        <v>108</v>
      </c>
      <c r="B20" s="8" t="s">
        <v>90</v>
      </c>
      <c r="C20" s="71">
        <v>1061</v>
      </c>
    </row>
    <row r="21" spans="1:3" s="41" customFormat="1" ht="38.25">
      <c r="A21" s="12" t="s">
        <v>277</v>
      </c>
      <c r="B21" s="8" t="s">
        <v>278</v>
      </c>
      <c r="C21" s="53">
        <v>-995.6</v>
      </c>
    </row>
    <row r="22" spans="1:3" s="41" customFormat="1" ht="12.75">
      <c r="A22" s="6" t="s">
        <v>10</v>
      </c>
      <c r="B22" s="2" t="s">
        <v>11</v>
      </c>
      <c r="C22" s="70">
        <f>C23+C26+C27+C29</f>
        <v>10348.099999999999</v>
      </c>
    </row>
    <row r="23" spans="1:3" s="41" customFormat="1" ht="12.75">
      <c r="A23" s="6" t="s">
        <v>63</v>
      </c>
      <c r="B23" s="2" t="s">
        <v>12</v>
      </c>
      <c r="C23" s="70">
        <f>C24+C25</f>
        <v>9120.3</v>
      </c>
    </row>
    <row r="24" spans="1:3" s="41" customFormat="1" ht="25.5">
      <c r="A24" s="7" t="s">
        <v>120</v>
      </c>
      <c r="B24" s="8" t="s">
        <v>68</v>
      </c>
      <c r="C24" s="71">
        <v>6224.7</v>
      </c>
    </row>
    <row r="25" spans="1:3" s="41" customFormat="1" ht="25.5">
      <c r="A25" s="61" t="s">
        <v>279</v>
      </c>
      <c r="B25" s="62" t="s">
        <v>280</v>
      </c>
      <c r="C25" s="71">
        <v>2895.6</v>
      </c>
    </row>
    <row r="26" spans="1:3" s="41" customFormat="1" ht="12.75">
      <c r="A26" s="6" t="s">
        <v>281</v>
      </c>
      <c r="B26" s="2" t="s">
        <v>282</v>
      </c>
      <c r="C26" s="52"/>
    </row>
    <row r="27" spans="1:3" s="41" customFormat="1" ht="12.75">
      <c r="A27" s="15" t="s">
        <v>283</v>
      </c>
      <c r="B27" s="16" t="s">
        <v>284</v>
      </c>
      <c r="C27" s="70">
        <f>C28</f>
        <v>727.8</v>
      </c>
    </row>
    <row r="28" spans="1:3" s="41" customFormat="1" ht="12.75">
      <c r="A28" s="17" t="s">
        <v>283</v>
      </c>
      <c r="B28" s="18" t="s">
        <v>285</v>
      </c>
      <c r="C28" s="71">
        <v>727.8</v>
      </c>
    </row>
    <row r="29" spans="1:3" s="41" customFormat="1" ht="12.75">
      <c r="A29" s="15" t="s">
        <v>83</v>
      </c>
      <c r="B29" s="16" t="s">
        <v>82</v>
      </c>
      <c r="C29" s="70">
        <f>C30</f>
        <v>500</v>
      </c>
    </row>
    <row r="30" spans="1:3" s="41" customFormat="1" ht="25.5">
      <c r="A30" s="17" t="s">
        <v>84</v>
      </c>
      <c r="B30" s="18" t="s">
        <v>85</v>
      </c>
      <c r="C30" s="71">
        <v>500</v>
      </c>
    </row>
    <row r="31" spans="1:3" s="41" customFormat="1" ht="12.75">
      <c r="A31" s="6" t="s">
        <v>13</v>
      </c>
      <c r="B31" s="2" t="s">
        <v>14</v>
      </c>
      <c r="C31" s="70">
        <f>C32+C35</f>
        <v>-1211.5</v>
      </c>
    </row>
    <row r="32" spans="1:3" s="41" customFormat="1" ht="12.75">
      <c r="A32" s="6" t="s">
        <v>205</v>
      </c>
      <c r="B32" s="2" t="s">
        <v>162</v>
      </c>
      <c r="C32" s="52">
        <f>C33+C34</f>
        <v>-411.5</v>
      </c>
    </row>
    <row r="33" spans="1:3" s="41" customFormat="1" ht="12.75">
      <c r="A33" s="7" t="s">
        <v>163</v>
      </c>
      <c r="B33" s="8" t="s">
        <v>165</v>
      </c>
      <c r="C33" s="53">
        <v>-411.5</v>
      </c>
    </row>
    <row r="34" spans="1:3" s="41" customFormat="1" ht="12.75">
      <c r="A34" s="61" t="s">
        <v>164</v>
      </c>
      <c r="B34" s="62" t="s">
        <v>166</v>
      </c>
      <c r="C34" s="53"/>
    </row>
    <row r="35" spans="1:3" s="41" customFormat="1" ht="12.75">
      <c r="A35" s="6" t="s">
        <v>15</v>
      </c>
      <c r="B35" s="2" t="s">
        <v>16</v>
      </c>
      <c r="C35" s="52">
        <f>C36</f>
        <v>-800</v>
      </c>
    </row>
    <row r="36" spans="1:3" s="41" customFormat="1" ht="12.75">
      <c r="A36" s="7" t="s">
        <v>116</v>
      </c>
      <c r="B36" s="8" t="s">
        <v>121</v>
      </c>
      <c r="C36" s="53">
        <f>C37</f>
        <v>-800</v>
      </c>
    </row>
    <row r="37" spans="1:3" s="41" customFormat="1" ht="25.5">
      <c r="A37" s="5" t="s">
        <v>118</v>
      </c>
      <c r="B37" s="4" t="s">
        <v>117</v>
      </c>
      <c r="C37" s="72">
        <v>-800</v>
      </c>
    </row>
    <row r="38" spans="1:3" s="41" customFormat="1" ht="12.75">
      <c r="A38" s="6" t="s">
        <v>17</v>
      </c>
      <c r="B38" s="2" t="s">
        <v>18</v>
      </c>
      <c r="C38" s="70">
        <f>C39+C41</f>
        <v>159.99999999999997</v>
      </c>
    </row>
    <row r="39" spans="1:3" s="41" customFormat="1" ht="25.5">
      <c r="A39" s="7" t="s">
        <v>19</v>
      </c>
      <c r="B39" s="8" t="s">
        <v>20</v>
      </c>
      <c r="C39" s="71">
        <f>C40</f>
        <v>330.4</v>
      </c>
    </row>
    <row r="40" spans="1:3" s="41" customFormat="1" ht="25.5">
      <c r="A40" s="5" t="s">
        <v>58</v>
      </c>
      <c r="B40" s="4" t="s">
        <v>21</v>
      </c>
      <c r="C40" s="73">
        <v>330.4</v>
      </c>
    </row>
    <row r="41" spans="1:3" s="41" customFormat="1" ht="25.5">
      <c r="A41" s="7" t="s">
        <v>22</v>
      </c>
      <c r="B41" s="8" t="s">
        <v>23</v>
      </c>
      <c r="C41" s="53">
        <f>C42+C43</f>
        <v>-170.4</v>
      </c>
    </row>
    <row r="42" spans="1:3" s="41" customFormat="1" ht="25.5">
      <c r="A42" s="5" t="s">
        <v>286</v>
      </c>
      <c r="B42" s="4" t="s">
        <v>225</v>
      </c>
      <c r="C42" s="79">
        <v>30</v>
      </c>
    </row>
    <row r="43" spans="1:3" s="41" customFormat="1" ht="63.75">
      <c r="A43" s="5" t="s">
        <v>230</v>
      </c>
      <c r="B43" s="11" t="s">
        <v>287</v>
      </c>
      <c r="C43" s="72">
        <v>-200.4</v>
      </c>
    </row>
    <row r="44" spans="1:3" s="41" customFormat="1" ht="25.5">
      <c r="A44" s="6" t="s">
        <v>24</v>
      </c>
      <c r="B44" s="2" t="s">
        <v>25</v>
      </c>
      <c r="C44" s="70">
        <f>C45+C47+C54</f>
        <v>254.0999999999999</v>
      </c>
    </row>
    <row r="45" spans="1:3" s="41" customFormat="1" ht="51">
      <c r="A45" s="7" t="s">
        <v>59</v>
      </c>
      <c r="B45" s="19" t="s">
        <v>109</v>
      </c>
      <c r="C45" s="71">
        <f>C46</f>
        <v>34.4</v>
      </c>
    </row>
    <row r="46" spans="1:3" s="41" customFormat="1" ht="38.25">
      <c r="A46" s="5" t="s">
        <v>26</v>
      </c>
      <c r="B46" s="20" t="s">
        <v>91</v>
      </c>
      <c r="C46" s="73">
        <v>34.4</v>
      </c>
    </row>
    <row r="47" spans="1:3" s="41" customFormat="1" ht="51">
      <c r="A47" s="7" t="s">
        <v>64</v>
      </c>
      <c r="B47" s="8" t="s">
        <v>27</v>
      </c>
      <c r="C47" s="53">
        <f>C48+C50+C52</f>
        <v>-1087.9</v>
      </c>
    </row>
    <row r="48" spans="1:3" s="41" customFormat="1" ht="38.25">
      <c r="A48" s="7" t="s">
        <v>92</v>
      </c>
      <c r="B48" s="8" t="s">
        <v>60</v>
      </c>
      <c r="C48" s="53">
        <f>C49</f>
        <v>-1541.7</v>
      </c>
    </row>
    <row r="49" spans="1:3" s="41" customFormat="1" ht="51">
      <c r="A49" s="5" t="s">
        <v>28</v>
      </c>
      <c r="B49" s="4" t="s">
        <v>69</v>
      </c>
      <c r="C49" s="72">
        <v>-1541.7</v>
      </c>
    </row>
    <row r="50" spans="1:3" s="41" customFormat="1" ht="51">
      <c r="A50" s="7" t="s">
        <v>65</v>
      </c>
      <c r="B50" s="8" t="s">
        <v>29</v>
      </c>
      <c r="C50" s="71">
        <f>C51</f>
        <v>452.8</v>
      </c>
    </row>
    <row r="51" spans="1:3" s="41" customFormat="1" ht="51">
      <c r="A51" s="9" t="s">
        <v>335</v>
      </c>
      <c r="B51" s="4" t="s">
        <v>30</v>
      </c>
      <c r="C51" s="73">
        <v>452.8</v>
      </c>
    </row>
    <row r="52" spans="1:3" s="41" customFormat="1" ht="25.5">
      <c r="A52" s="12" t="s">
        <v>334</v>
      </c>
      <c r="B52" s="10" t="s">
        <v>159</v>
      </c>
      <c r="C52" s="71">
        <f>C53</f>
        <v>1</v>
      </c>
    </row>
    <row r="53" spans="1:3" s="41" customFormat="1" ht="63.75">
      <c r="A53" s="9" t="s">
        <v>333</v>
      </c>
      <c r="B53" s="11" t="s">
        <v>288</v>
      </c>
      <c r="C53" s="73">
        <v>1</v>
      </c>
    </row>
    <row r="54" spans="1:3" s="41" customFormat="1" ht="51">
      <c r="A54" s="7" t="s">
        <v>66</v>
      </c>
      <c r="B54" s="8" t="s">
        <v>31</v>
      </c>
      <c r="C54" s="71">
        <f>C55</f>
        <v>1307.6</v>
      </c>
    </row>
    <row r="55" spans="1:3" s="41" customFormat="1" ht="51">
      <c r="A55" s="7" t="s">
        <v>67</v>
      </c>
      <c r="B55" s="8" t="s">
        <v>32</v>
      </c>
      <c r="C55" s="71">
        <f>C56</f>
        <v>1307.6</v>
      </c>
    </row>
    <row r="56" spans="1:3" s="41" customFormat="1" ht="51">
      <c r="A56" s="5" t="s">
        <v>93</v>
      </c>
      <c r="B56" s="4" t="s">
        <v>33</v>
      </c>
      <c r="C56" s="73">
        <f>390.6+797+120</f>
        <v>1307.6</v>
      </c>
    </row>
    <row r="57" spans="1:3" s="41" customFormat="1" ht="12.75">
      <c r="A57" s="6" t="s">
        <v>34</v>
      </c>
      <c r="B57" s="2" t="s">
        <v>35</v>
      </c>
      <c r="C57" s="70">
        <f>C58+C61</f>
        <v>313.79999999999995</v>
      </c>
    </row>
    <row r="58" spans="1:3" s="41" customFormat="1" ht="12.75">
      <c r="A58" s="7" t="s">
        <v>95</v>
      </c>
      <c r="B58" s="8" t="s">
        <v>94</v>
      </c>
      <c r="C58" s="71">
        <f>C59+C60</f>
        <v>-36</v>
      </c>
    </row>
    <row r="59" spans="1:3" s="41" customFormat="1" ht="25.5">
      <c r="A59" s="5" t="s">
        <v>96</v>
      </c>
      <c r="B59" s="4" t="s">
        <v>79</v>
      </c>
      <c r="C59" s="73">
        <v>118.4</v>
      </c>
    </row>
    <row r="60" spans="1:3" s="41" customFormat="1" ht="12.75">
      <c r="A60" s="5" t="s">
        <v>97</v>
      </c>
      <c r="B60" s="4" t="s">
        <v>80</v>
      </c>
      <c r="C60" s="72">
        <v>-154.4</v>
      </c>
    </row>
    <row r="61" spans="1:3" s="41" customFormat="1" ht="12.75">
      <c r="A61" s="7" t="s">
        <v>168</v>
      </c>
      <c r="B61" s="8" t="s">
        <v>81</v>
      </c>
      <c r="C61" s="71">
        <f>C62+C63</f>
        <v>349.79999999999995</v>
      </c>
    </row>
    <row r="62" spans="1:3" s="41" customFormat="1" ht="12.75">
      <c r="A62" s="5" t="s">
        <v>135</v>
      </c>
      <c r="B62" s="4" t="s">
        <v>137</v>
      </c>
      <c r="C62" s="73">
        <v>80.9</v>
      </c>
    </row>
    <row r="63" spans="1:3" s="41" customFormat="1" ht="12.75">
      <c r="A63" s="5" t="s">
        <v>136</v>
      </c>
      <c r="B63" s="4" t="s">
        <v>138</v>
      </c>
      <c r="C63" s="73">
        <v>268.9</v>
      </c>
    </row>
    <row r="64" spans="1:3" s="41" customFormat="1" ht="25.5">
      <c r="A64" s="6" t="s">
        <v>167</v>
      </c>
      <c r="B64" s="2" t="s">
        <v>36</v>
      </c>
      <c r="C64" s="70">
        <f>C65+C68</f>
        <v>1090.2</v>
      </c>
    </row>
    <row r="65" spans="1:3" s="41" customFormat="1" ht="12.75">
      <c r="A65" s="7" t="s">
        <v>98</v>
      </c>
      <c r="B65" s="8" t="s">
        <v>99</v>
      </c>
      <c r="C65" s="53">
        <f>C66</f>
        <v>-174.8</v>
      </c>
    </row>
    <row r="66" spans="1:3" s="41" customFormat="1" ht="12.75">
      <c r="A66" s="7" t="s">
        <v>289</v>
      </c>
      <c r="B66" s="8" t="s">
        <v>72</v>
      </c>
      <c r="C66" s="53">
        <f>C67</f>
        <v>-174.8</v>
      </c>
    </row>
    <row r="67" spans="1:3" s="41" customFormat="1" ht="25.5">
      <c r="A67" s="5" t="s">
        <v>74</v>
      </c>
      <c r="B67" s="4" t="s">
        <v>73</v>
      </c>
      <c r="C67" s="72">
        <v>-174.8</v>
      </c>
    </row>
    <row r="68" spans="1:3" s="41" customFormat="1" ht="12.75">
      <c r="A68" s="7" t="s">
        <v>100</v>
      </c>
      <c r="B68" s="8" t="s">
        <v>101</v>
      </c>
      <c r="C68" s="71">
        <f>C69+C71</f>
        <v>1265</v>
      </c>
    </row>
    <row r="69" spans="1:3" s="41" customFormat="1" ht="25.5">
      <c r="A69" s="63" t="s">
        <v>209</v>
      </c>
      <c r="B69" s="8" t="s">
        <v>210</v>
      </c>
      <c r="C69" s="71">
        <f>C70</f>
        <v>609.4</v>
      </c>
    </row>
    <row r="70" spans="1:3" s="41" customFormat="1" ht="25.5">
      <c r="A70" s="5" t="s">
        <v>211</v>
      </c>
      <c r="B70" s="64" t="s">
        <v>212</v>
      </c>
      <c r="C70" s="73">
        <v>609.4</v>
      </c>
    </row>
    <row r="71" spans="1:3" s="41" customFormat="1" ht="12.75">
      <c r="A71" s="7" t="s">
        <v>75</v>
      </c>
      <c r="B71" s="8" t="s">
        <v>76</v>
      </c>
      <c r="C71" s="76">
        <f>C72</f>
        <v>655.6</v>
      </c>
    </row>
    <row r="72" spans="1:3" s="41" customFormat="1" ht="12.75">
      <c r="A72" s="5" t="s">
        <v>77</v>
      </c>
      <c r="B72" s="4" t="s">
        <v>78</v>
      </c>
      <c r="C72" s="77">
        <f>655.6</f>
        <v>655.6</v>
      </c>
    </row>
    <row r="73" spans="1:3" s="41" customFormat="1" ht="12.75">
      <c r="A73" s="6" t="s">
        <v>37</v>
      </c>
      <c r="B73" s="2" t="s">
        <v>38</v>
      </c>
      <c r="C73" s="70">
        <f>C74+C77</f>
        <v>-8694.2</v>
      </c>
    </row>
    <row r="74" spans="1:3" s="41" customFormat="1" ht="51">
      <c r="A74" s="7" t="s">
        <v>110</v>
      </c>
      <c r="B74" s="8" t="s">
        <v>39</v>
      </c>
      <c r="C74" s="71">
        <f>C75</f>
        <v>-7302.2</v>
      </c>
    </row>
    <row r="75" spans="1:3" s="41" customFormat="1" ht="51">
      <c r="A75" s="7" t="s">
        <v>119</v>
      </c>
      <c r="B75" s="8" t="s">
        <v>102</v>
      </c>
      <c r="C75" s="71">
        <f>C76</f>
        <v>-7302.2</v>
      </c>
    </row>
    <row r="76" spans="1:3" s="41" customFormat="1" ht="63.75">
      <c r="A76" s="5" t="s">
        <v>103</v>
      </c>
      <c r="B76" s="4" t="s">
        <v>70</v>
      </c>
      <c r="C76" s="78">
        <f>757-8059.2</f>
        <v>-7302.2</v>
      </c>
    </row>
    <row r="77" spans="1:3" s="41" customFormat="1" ht="25.5">
      <c r="A77" s="7" t="s">
        <v>111</v>
      </c>
      <c r="B77" s="8" t="s">
        <v>40</v>
      </c>
      <c r="C77" s="53">
        <f>C78+C80+C82</f>
        <v>-1392</v>
      </c>
    </row>
    <row r="78" spans="1:3" s="41" customFormat="1" ht="25.5">
      <c r="A78" s="7" t="s">
        <v>41</v>
      </c>
      <c r="B78" s="8" t="s">
        <v>42</v>
      </c>
      <c r="C78" s="53">
        <f>C79</f>
        <v>-1586.1</v>
      </c>
    </row>
    <row r="79" spans="1:3" s="41" customFormat="1" ht="25.5">
      <c r="A79" s="5" t="s">
        <v>124</v>
      </c>
      <c r="B79" s="4" t="s">
        <v>43</v>
      </c>
      <c r="C79" s="73">
        <v>-1586.1</v>
      </c>
    </row>
    <row r="80" spans="1:3" s="41" customFormat="1" ht="38.25">
      <c r="A80" s="7" t="s">
        <v>290</v>
      </c>
      <c r="B80" s="8" t="s">
        <v>291</v>
      </c>
      <c r="C80" s="73">
        <f>C81</f>
        <v>0</v>
      </c>
    </row>
    <row r="81" spans="1:3" s="41" customFormat="1" ht="38.25">
      <c r="A81" s="5" t="s">
        <v>292</v>
      </c>
      <c r="B81" s="4" t="s">
        <v>293</v>
      </c>
      <c r="C81" s="71">
        <v>0</v>
      </c>
    </row>
    <row r="82" spans="1:3" s="41" customFormat="1" ht="51">
      <c r="A82" s="7" t="s">
        <v>130</v>
      </c>
      <c r="B82" s="8" t="s">
        <v>132</v>
      </c>
      <c r="C82" s="71">
        <f>C83</f>
        <v>194.1</v>
      </c>
    </row>
    <row r="83" spans="1:3" s="41" customFormat="1" ht="51">
      <c r="A83" s="5" t="s">
        <v>131</v>
      </c>
      <c r="B83" s="4" t="s">
        <v>129</v>
      </c>
      <c r="C83" s="57">
        <v>194.1</v>
      </c>
    </row>
    <row r="84" spans="1:3" s="41" customFormat="1" ht="12.75">
      <c r="A84" s="48" t="s">
        <v>44</v>
      </c>
      <c r="B84" s="43" t="s">
        <v>45</v>
      </c>
      <c r="C84" s="70">
        <f>C85+C113+C115+C118+C120+C126</f>
        <v>1538.6000000000004</v>
      </c>
    </row>
    <row r="85" spans="1:3" s="41" customFormat="1" ht="25.5">
      <c r="A85" s="6" t="s">
        <v>169</v>
      </c>
      <c r="B85" s="2" t="s">
        <v>170</v>
      </c>
      <c r="C85" s="70">
        <f>C86+C88+C90+C97+C102+C104+C108+C110+C93+C95+C100</f>
        <v>609.2</v>
      </c>
    </row>
    <row r="86" spans="1:3" s="41" customFormat="1" ht="38.25">
      <c r="A86" s="7" t="s">
        <v>175</v>
      </c>
      <c r="B86" s="8" t="s">
        <v>176</v>
      </c>
      <c r="C86" s="71">
        <f>C87</f>
        <v>19</v>
      </c>
    </row>
    <row r="87" spans="1:3" s="41" customFormat="1" ht="51">
      <c r="A87" s="5" t="s">
        <v>177</v>
      </c>
      <c r="B87" s="4" t="s">
        <v>178</v>
      </c>
      <c r="C87" s="73">
        <f>20-1</f>
        <v>19</v>
      </c>
    </row>
    <row r="88" spans="1:3" s="41" customFormat="1" ht="51">
      <c r="A88" s="7" t="s">
        <v>171</v>
      </c>
      <c r="B88" s="8" t="s">
        <v>172</v>
      </c>
      <c r="C88" s="71">
        <f>C89</f>
        <v>7.8</v>
      </c>
    </row>
    <row r="89" spans="1:3" s="41" customFormat="1" ht="63.75">
      <c r="A89" s="5" t="s">
        <v>173</v>
      </c>
      <c r="B89" s="4" t="s">
        <v>174</v>
      </c>
      <c r="C89" s="73">
        <v>7.8</v>
      </c>
    </row>
    <row r="90" spans="1:3" s="41" customFormat="1" ht="38.25">
      <c r="A90" s="55" t="s">
        <v>331</v>
      </c>
      <c r="B90" s="39" t="s">
        <v>294</v>
      </c>
      <c r="C90" s="71">
        <f>C91+C92</f>
        <v>58.6</v>
      </c>
    </row>
    <row r="91" spans="1:3" s="41" customFormat="1" ht="63.75">
      <c r="A91" s="59" t="s">
        <v>330</v>
      </c>
      <c r="B91" s="65" t="s">
        <v>295</v>
      </c>
      <c r="C91" s="73">
        <v>40</v>
      </c>
    </row>
    <row r="92" spans="1:3" s="41" customFormat="1" ht="51">
      <c r="A92" s="66" t="s">
        <v>296</v>
      </c>
      <c r="B92" s="65" t="s">
        <v>297</v>
      </c>
      <c r="C92" s="73">
        <v>18.6</v>
      </c>
    </row>
    <row r="93" spans="1:3" s="3" customFormat="1" ht="38.25">
      <c r="A93" s="7" t="s">
        <v>179</v>
      </c>
      <c r="B93" s="10" t="s">
        <v>180</v>
      </c>
      <c r="C93" s="53">
        <f>C94</f>
        <v>-24.3</v>
      </c>
    </row>
    <row r="94" spans="1:3" s="3" customFormat="1" ht="63.75">
      <c r="A94" s="5" t="s">
        <v>181</v>
      </c>
      <c r="B94" s="11" t="s">
        <v>182</v>
      </c>
      <c r="C94" s="72">
        <v>-24.3</v>
      </c>
    </row>
    <row r="95" spans="1:3" s="3" customFormat="1" ht="38.25">
      <c r="A95" s="7" t="s">
        <v>231</v>
      </c>
      <c r="B95" s="10" t="s">
        <v>226</v>
      </c>
      <c r="C95" s="53">
        <f>C96</f>
        <v>-1</v>
      </c>
    </row>
    <row r="96" spans="1:3" s="3" customFormat="1" ht="51">
      <c r="A96" s="5" t="s">
        <v>232</v>
      </c>
      <c r="B96" s="11" t="s">
        <v>227</v>
      </c>
      <c r="C96" s="72">
        <v>-1</v>
      </c>
    </row>
    <row r="97" spans="1:3" s="41" customFormat="1" ht="51">
      <c r="A97" s="7" t="s">
        <v>233</v>
      </c>
      <c r="B97" s="10" t="s">
        <v>214</v>
      </c>
      <c r="C97" s="53">
        <f>C98+C99</f>
        <v>-294.8</v>
      </c>
    </row>
    <row r="98" spans="1:3" s="41" customFormat="1" ht="76.5">
      <c r="A98" s="67" t="s">
        <v>298</v>
      </c>
      <c r="B98" s="68" t="s">
        <v>299</v>
      </c>
      <c r="C98" s="72">
        <v>-300</v>
      </c>
    </row>
    <row r="99" spans="1:3" s="41" customFormat="1" ht="63.75">
      <c r="A99" s="67" t="s">
        <v>300</v>
      </c>
      <c r="B99" s="68" t="s">
        <v>301</v>
      </c>
      <c r="C99" s="73">
        <v>5.2</v>
      </c>
    </row>
    <row r="100" spans="1:3" s="3" customFormat="1" ht="38.25">
      <c r="A100" s="7" t="s">
        <v>234</v>
      </c>
      <c r="B100" s="10" t="s">
        <v>215</v>
      </c>
      <c r="C100" s="53">
        <f>C101</f>
        <v>-14.6</v>
      </c>
    </row>
    <row r="101" spans="1:3" s="3" customFormat="1" ht="76.5">
      <c r="A101" s="5" t="s">
        <v>235</v>
      </c>
      <c r="B101" s="11" t="s">
        <v>216</v>
      </c>
      <c r="C101" s="72">
        <v>-14.6</v>
      </c>
    </row>
    <row r="102" spans="1:3" s="41" customFormat="1" ht="38.25">
      <c r="A102" s="7" t="s">
        <v>236</v>
      </c>
      <c r="B102" s="10" t="s">
        <v>218</v>
      </c>
      <c r="C102" s="71">
        <f>C103</f>
        <v>1.6</v>
      </c>
    </row>
    <row r="103" spans="1:3" s="41" customFormat="1" ht="51">
      <c r="A103" s="5" t="s">
        <v>237</v>
      </c>
      <c r="B103" s="11" t="s">
        <v>217</v>
      </c>
      <c r="C103" s="73">
        <v>1.6</v>
      </c>
    </row>
    <row r="104" spans="1:3" s="41" customFormat="1" ht="38.25">
      <c r="A104" s="12" t="s">
        <v>183</v>
      </c>
      <c r="B104" s="10" t="s">
        <v>184</v>
      </c>
      <c r="C104" s="71">
        <f>C105+C106+C107</f>
        <v>-6.799999999999999</v>
      </c>
    </row>
    <row r="105" spans="1:3" s="41" customFormat="1" ht="63.75">
      <c r="A105" s="9" t="s">
        <v>219</v>
      </c>
      <c r="B105" s="11" t="s">
        <v>220</v>
      </c>
      <c r="C105" s="72"/>
    </row>
    <row r="106" spans="1:3" s="41" customFormat="1" ht="51">
      <c r="A106" s="5" t="s">
        <v>185</v>
      </c>
      <c r="B106" s="68" t="s">
        <v>186</v>
      </c>
      <c r="C106" s="73">
        <v>14.1</v>
      </c>
    </row>
    <row r="107" spans="1:3" s="41" customFormat="1" ht="51">
      <c r="A107" s="5" t="s">
        <v>238</v>
      </c>
      <c r="B107" s="11" t="s">
        <v>206</v>
      </c>
      <c r="C107" s="72">
        <v>-20.9</v>
      </c>
    </row>
    <row r="108" spans="1:3" s="41" customFormat="1" ht="38.25">
      <c r="A108" s="7" t="s">
        <v>187</v>
      </c>
      <c r="B108" s="10" t="s">
        <v>188</v>
      </c>
      <c r="C108" s="71">
        <f>C109</f>
        <v>843.2</v>
      </c>
    </row>
    <row r="109" spans="1:3" s="41" customFormat="1" ht="63.75">
      <c r="A109" s="5" t="s">
        <v>189</v>
      </c>
      <c r="B109" s="20" t="s">
        <v>190</v>
      </c>
      <c r="C109" s="73">
        <f>-4+233+40-4.4+578.6</f>
        <v>843.2</v>
      </c>
    </row>
    <row r="110" spans="1:3" s="41" customFormat="1" ht="76.5">
      <c r="A110" s="55" t="s">
        <v>332</v>
      </c>
      <c r="B110" s="39" t="s">
        <v>302</v>
      </c>
      <c r="C110" s="71">
        <f>C111+C112</f>
        <v>20.5</v>
      </c>
    </row>
    <row r="111" spans="1:3" s="41" customFormat="1" ht="102.75" customHeight="1">
      <c r="A111" s="59" t="s">
        <v>328</v>
      </c>
      <c r="B111" s="65" t="s">
        <v>303</v>
      </c>
      <c r="C111" s="73">
        <v>20</v>
      </c>
    </row>
    <row r="112" spans="1:3" s="41" customFormat="1" ht="89.25">
      <c r="A112" s="59" t="s">
        <v>329</v>
      </c>
      <c r="B112" s="65" t="s">
        <v>304</v>
      </c>
      <c r="C112" s="73">
        <v>0.5</v>
      </c>
    </row>
    <row r="113" spans="1:3" s="41" customFormat="1" ht="25.5">
      <c r="A113" s="6" t="s">
        <v>191</v>
      </c>
      <c r="B113" s="21" t="s">
        <v>192</v>
      </c>
      <c r="C113" s="52">
        <f>C114</f>
        <v>-32.3</v>
      </c>
    </row>
    <row r="114" spans="1:3" s="41" customFormat="1" ht="38.25">
      <c r="A114" s="5" t="s">
        <v>239</v>
      </c>
      <c r="B114" s="20" t="s">
        <v>193</v>
      </c>
      <c r="C114" s="72">
        <f>3-32.3-3</f>
        <v>-32.3</v>
      </c>
    </row>
    <row r="115" spans="1:3" s="41" customFormat="1" ht="63.75">
      <c r="A115" s="1" t="s">
        <v>194</v>
      </c>
      <c r="B115" s="13" t="s">
        <v>195</v>
      </c>
      <c r="C115" s="70">
        <f>C116</f>
        <v>673.5</v>
      </c>
    </row>
    <row r="116" spans="1:3" s="41" customFormat="1" ht="51">
      <c r="A116" s="22" t="s">
        <v>197</v>
      </c>
      <c r="B116" s="8" t="s">
        <v>198</v>
      </c>
      <c r="C116" s="71">
        <f>C117</f>
        <v>673.5</v>
      </c>
    </row>
    <row r="117" spans="1:3" s="41" customFormat="1" ht="51">
      <c r="A117" s="5" t="s">
        <v>196</v>
      </c>
      <c r="B117" s="4" t="s">
        <v>199</v>
      </c>
      <c r="C117" s="73">
        <v>673.5</v>
      </c>
    </row>
    <row r="118" spans="1:3" s="41" customFormat="1" ht="38.25">
      <c r="A118" s="6" t="s">
        <v>240</v>
      </c>
      <c r="B118" s="13" t="s">
        <v>213</v>
      </c>
      <c r="C118" s="52">
        <f>C119</f>
        <v>-174.6</v>
      </c>
    </row>
    <row r="119" spans="1:3" s="41" customFormat="1" ht="25.5">
      <c r="A119" s="7" t="s">
        <v>221</v>
      </c>
      <c r="B119" s="10" t="s">
        <v>222</v>
      </c>
      <c r="C119" s="53">
        <v>-174.6</v>
      </c>
    </row>
    <row r="120" spans="1:3" s="41" customFormat="1" ht="16.5" customHeight="1">
      <c r="A120" s="6" t="s">
        <v>327</v>
      </c>
      <c r="B120" s="13" t="s">
        <v>305</v>
      </c>
      <c r="C120" s="70">
        <f>C121+C123</f>
        <v>267.9</v>
      </c>
    </row>
    <row r="121" spans="1:3" s="41" customFormat="1" ht="51">
      <c r="A121" s="55" t="s">
        <v>326</v>
      </c>
      <c r="B121" s="39" t="s">
        <v>251</v>
      </c>
      <c r="C121" s="71">
        <f>C122</f>
        <v>270.4</v>
      </c>
    </row>
    <row r="122" spans="1:3" s="41" customFormat="1" ht="25.5">
      <c r="A122" s="55" t="s">
        <v>249</v>
      </c>
      <c r="B122" s="39" t="s">
        <v>250</v>
      </c>
      <c r="C122" s="71">
        <v>270.4</v>
      </c>
    </row>
    <row r="123" spans="1:3" s="41" customFormat="1" ht="51">
      <c r="A123" s="7" t="s">
        <v>325</v>
      </c>
      <c r="B123" s="10" t="s">
        <v>306</v>
      </c>
      <c r="C123" s="53">
        <f>C124+C125</f>
        <v>-2.4999999999999947</v>
      </c>
    </row>
    <row r="124" spans="1:3" s="41" customFormat="1" ht="38.25">
      <c r="A124" s="5" t="s">
        <v>324</v>
      </c>
      <c r="B124" s="11" t="s">
        <v>307</v>
      </c>
      <c r="C124" s="72">
        <f>6.2+32.2-45</f>
        <v>-6.599999999999994</v>
      </c>
    </row>
    <row r="125" spans="1:3" s="41" customFormat="1" ht="51">
      <c r="A125" s="69" t="s">
        <v>308</v>
      </c>
      <c r="B125" s="4" t="s">
        <v>309</v>
      </c>
      <c r="C125" s="73">
        <v>4.1</v>
      </c>
    </row>
    <row r="126" spans="1:3" s="41" customFormat="1" ht="25.5">
      <c r="A126" s="1" t="s">
        <v>200</v>
      </c>
      <c r="B126" s="13" t="s">
        <v>201</v>
      </c>
      <c r="C126" s="70">
        <f>C127</f>
        <v>194.9</v>
      </c>
    </row>
    <row r="127" spans="1:3" s="41" customFormat="1" ht="25.5">
      <c r="A127" s="7" t="s">
        <v>204</v>
      </c>
      <c r="B127" s="8" t="s">
        <v>201</v>
      </c>
      <c r="C127" s="71">
        <f>C128</f>
        <v>194.9</v>
      </c>
    </row>
    <row r="128" spans="1:3" s="41" customFormat="1" ht="38.25">
      <c r="A128" s="5" t="s">
        <v>202</v>
      </c>
      <c r="B128" s="4" t="s">
        <v>203</v>
      </c>
      <c r="C128" s="73">
        <v>194.9</v>
      </c>
    </row>
    <row r="129" spans="1:3" s="27" customFormat="1" ht="12.75">
      <c r="A129" s="6" t="s">
        <v>263</v>
      </c>
      <c r="B129" s="21" t="s">
        <v>264</v>
      </c>
      <c r="C129" s="52">
        <f>C130</f>
        <v>-103.6</v>
      </c>
    </row>
    <row r="130" spans="1:3" s="27" customFormat="1" ht="12.75">
      <c r="A130" s="7" t="s">
        <v>265</v>
      </c>
      <c r="B130" s="10" t="s">
        <v>266</v>
      </c>
      <c r="C130" s="53">
        <f>C131</f>
        <v>-103.6</v>
      </c>
    </row>
    <row r="131" spans="1:3" s="27" customFormat="1" ht="12.75">
      <c r="A131" s="5" t="s">
        <v>267</v>
      </c>
      <c r="B131" s="11" t="s">
        <v>268</v>
      </c>
      <c r="C131" s="72">
        <f>-103.6</f>
        <v>-103.6</v>
      </c>
    </row>
    <row r="132" spans="1:3" ht="12.75">
      <c r="A132" s="1" t="s">
        <v>46</v>
      </c>
      <c r="B132" s="2" t="s">
        <v>47</v>
      </c>
      <c r="C132" s="49">
        <f>C133+C164+C167+C170</f>
        <v>242971.50000000003</v>
      </c>
    </row>
    <row r="133" spans="1:3" ht="25.5">
      <c r="A133" s="7" t="s">
        <v>48</v>
      </c>
      <c r="B133" s="8" t="s">
        <v>49</v>
      </c>
      <c r="C133" s="50">
        <f>C134+C137+C148+C157</f>
        <v>242940.30000000002</v>
      </c>
    </row>
    <row r="134" spans="1:3" ht="12.75">
      <c r="A134" s="6" t="s">
        <v>125</v>
      </c>
      <c r="B134" s="2" t="s">
        <v>139</v>
      </c>
      <c r="C134" s="49">
        <f>C135</f>
        <v>11085</v>
      </c>
    </row>
    <row r="135" spans="1:3" ht="12.75">
      <c r="A135" s="7" t="s">
        <v>50</v>
      </c>
      <c r="B135" s="8" t="s">
        <v>140</v>
      </c>
      <c r="C135" s="50">
        <f>C136</f>
        <v>11085</v>
      </c>
    </row>
    <row r="136" spans="1:3" ht="25.5">
      <c r="A136" s="5" t="s">
        <v>51</v>
      </c>
      <c r="B136" s="4" t="s">
        <v>141</v>
      </c>
      <c r="C136" s="51">
        <f>1456.6+9628.4</f>
        <v>11085</v>
      </c>
    </row>
    <row r="137" spans="1:3" ht="25.5">
      <c r="A137" s="6" t="s">
        <v>104</v>
      </c>
      <c r="B137" s="2" t="s">
        <v>142</v>
      </c>
      <c r="C137" s="49">
        <f>C138+C140+C142+C144+C146</f>
        <v>271243.2</v>
      </c>
    </row>
    <row r="138" spans="1:3" ht="38.25">
      <c r="A138" s="55" t="s">
        <v>273</v>
      </c>
      <c r="B138" s="58" t="s">
        <v>274</v>
      </c>
      <c r="C138" s="50">
        <f>C139</f>
        <v>9161.1</v>
      </c>
    </row>
    <row r="139" spans="1:3" ht="38.25">
      <c r="A139" s="59" t="s">
        <v>275</v>
      </c>
      <c r="B139" s="60" t="s">
        <v>276</v>
      </c>
      <c r="C139" s="51">
        <v>9161.1</v>
      </c>
    </row>
    <row r="140" spans="1:3" ht="38.25">
      <c r="A140" s="7" t="s">
        <v>241</v>
      </c>
      <c r="B140" s="8" t="s">
        <v>207</v>
      </c>
      <c r="C140" s="25">
        <f>C141</f>
        <v>-5570.9</v>
      </c>
    </row>
    <row r="141" spans="1:3" ht="38.25">
      <c r="A141" s="5" t="s">
        <v>323</v>
      </c>
      <c r="B141" s="4" t="s">
        <v>208</v>
      </c>
      <c r="C141" s="26">
        <f>-2585.5-2115.4-478.5-391.5</f>
        <v>-5570.9</v>
      </c>
    </row>
    <row r="142" spans="1:3" ht="25.5">
      <c r="A142" s="7" t="s">
        <v>322</v>
      </c>
      <c r="B142" s="10" t="s">
        <v>258</v>
      </c>
      <c r="C142" s="50">
        <f>C143</f>
        <v>670.3000000000001</v>
      </c>
    </row>
    <row r="143" spans="1:3" ht="25.5">
      <c r="A143" s="5" t="s">
        <v>242</v>
      </c>
      <c r="B143" s="11" t="s">
        <v>259</v>
      </c>
      <c r="C143" s="51">
        <f>636.7+33.6</f>
        <v>670.3000000000001</v>
      </c>
    </row>
    <row r="144" spans="1:3" ht="25.5">
      <c r="A144" s="7" t="s">
        <v>161</v>
      </c>
      <c r="B144" s="8" t="s">
        <v>143</v>
      </c>
      <c r="C144" s="25">
        <f>C145</f>
        <v>-7.7</v>
      </c>
    </row>
    <row r="145" spans="1:3" ht="25.5">
      <c r="A145" s="5" t="s">
        <v>243</v>
      </c>
      <c r="B145" s="4" t="s">
        <v>144</v>
      </c>
      <c r="C145" s="26">
        <f>-4.7-3</f>
        <v>-7.7</v>
      </c>
    </row>
    <row r="146" spans="1:3" ht="12.75">
      <c r="A146" s="7" t="s">
        <v>52</v>
      </c>
      <c r="B146" s="8" t="s">
        <v>145</v>
      </c>
      <c r="C146" s="50">
        <f>C147</f>
        <v>266990.4</v>
      </c>
    </row>
    <row r="147" spans="1:3" ht="12.75">
      <c r="A147" s="5" t="s">
        <v>105</v>
      </c>
      <c r="B147" s="4" t="s">
        <v>146</v>
      </c>
      <c r="C147" s="51">
        <f>6467.1-45909+40920.1-3679+100954.3+34750.8+690.7+114.2+129792.7+2888.5</f>
        <v>266990.4</v>
      </c>
    </row>
    <row r="148" spans="1:3" ht="25.5">
      <c r="A148" s="6" t="s">
        <v>260</v>
      </c>
      <c r="B148" s="2" t="s">
        <v>147</v>
      </c>
      <c r="C148" s="24">
        <f>C149+C151+C153+C155</f>
        <v>-46443.6</v>
      </c>
    </row>
    <row r="149" spans="1:3" ht="25.5">
      <c r="A149" s="7" t="s">
        <v>54</v>
      </c>
      <c r="B149" s="8" t="s">
        <v>148</v>
      </c>
      <c r="C149" s="25">
        <f>C150</f>
        <v>-34277.799999999996</v>
      </c>
    </row>
    <row r="150" spans="1:3" ht="25.5">
      <c r="A150" s="5" t="s">
        <v>127</v>
      </c>
      <c r="B150" s="4" t="s">
        <v>149</v>
      </c>
      <c r="C150" s="26">
        <f>13530-411.6+8294.5+7412+6.1-8153.2-45+28517+1128.2-5570-330.8+79-108437.9+37582.5-2171.5-323.2-2538-149.8-2696.1</f>
        <v>-34277.799999999996</v>
      </c>
    </row>
    <row r="151" spans="1:3" ht="38.25">
      <c r="A151" s="7" t="s">
        <v>123</v>
      </c>
      <c r="B151" s="8" t="s">
        <v>150</v>
      </c>
      <c r="C151" s="25">
        <f>C152</f>
        <v>-3000</v>
      </c>
    </row>
    <row r="152" spans="1:3" ht="51">
      <c r="A152" s="5" t="s">
        <v>122</v>
      </c>
      <c r="B152" s="4" t="s">
        <v>151</v>
      </c>
      <c r="C152" s="26">
        <v>-3000</v>
      </c>
    </row>
    <row r="153" spans="1:3" ht="38.25">
      <c r="A153" s="7" t="s">
        <v>112</v>
      </c>
      <c r="B153" s="8" t="s">
        <v>152</v>
      </c>
      <c r="C153" s="25">
        <f>C154</f>
        <v>-9539.4</v>
      </c>
    </row>
    <row r="154" spans="1:3" ht="38.25">
      <c r="A154" s="5" t="s">
        <v>113</v>
      </c>
      <c r="B154" s="4" t="s">
        <v>153</v>
      </c>
      <c r="C154" s="26">
        <f>3815.7-7631.4-5723.7</f>
        <v>-9539.4</v>
      </c>
    </row>
    <row r="155" spans="1:3" ht="12.75">
      <c r="A155" s="7" t="s">
        <v>53</v>
      </c>
      <c r="B155" s="8" t="s">
        <v>154</v>
      </c>
      <c r="C155" s="50">
        <f>C156</f>
        <v>373.6</v>
      </c>
    </row>
    <row r="156" spans="1:3" ht="25.5">
      <c r="A156" s="5" t="s">
        <v>126</v>
      </c>
      <c r="B156" s="4" t="s">
        <v>155</v>
      </c>
      <c r="C156" s="51">
        <v>373.6</v>
      </c>
    </row>
    <row r="157" spans="1:3" ht="12.75">
      <c r="A157" s="6" t="s">
        <v>55</v>
      </c>
      <c r="B157" s="2" t="s">
        <v>156</v>
      </c>
      <c r="C157" s="49">
        <f>C162+C158+C160</f>
        <v>7055.7</v>
      </c>
    </row>
    <row r="158" spans="1:3" ht="38.25">
      <c r="A158" s="7" t="s">
        <v>321</v>
      </c>
      <c r="B158" s="8" t="s">
        <v>315</v>
      </c>
      <c r="C158" s="50">
        <f>C159</f>
        <v>934.8000000000001</v>
      </c>
    </row>
    <row r="159" spans="1:3" ht="51">
      <c r="A159" s="5" t="s">
        <v>316</v>
      </c>
      <c r="B159" s="4" t="s">
        <v>317</v>
      </c>
      <c r="C159" s="51">
        <f>364.6+570.2</f>
        <v>934.8000000000001</v>
      </c>
    </row>
    <row r="160" spans="1:3" ht="38.25">
      <c r="A160" s="7" t="s">
        <v>244</v>
      </c>
      <c r="B160" s="10" t="s">
        <v>223</v>
      </c>
      <c r="C160" s="25">
        <f>C161</f>
        <v>-834</v>
      </c>
    </row>
    <row r="161" spans="1:3" ht="38.25">
      <c r="A161" s="9" t="s">
        <v>245</v>
      </c>
      <c r="B161" s="11" t="s">
        <v>224</v>
      </c>
      <c r="C161" s="26">
        <v>-834</v>
      </c>
    </row>
    <row r="162" spans="1:3" ht="12.75">
      <c r="A162" s="12" t="s">
        <v>56</v>
      </c>
      <c r="B162" s="8" t="s">
        <v>157</v>
      </c>
      <c r="C162" s="50">
        <f>C163</f>
        <v>6954.9</v>
      </c>
    </row>
    <row r="163" spans="1:3" ht="25.5">
      <c r="A163" s="9" t="s">
        <v>128</v>
      </c>
      <c r="B163" s="4" t="s">
        <v>158</v>
      </c>
      <c r="C163" s="51">
        <f>1421+800+70+3975.3+700+150+184.2-107.9-40.1-128.3-52.7-16.6</f>
        <v>6954.9</v>
      </c>
    </row>
    <row r="164" spans="1:4" ht="12.75">
      <c r="A164" s="6" t="s">
        <v>252</v>
      </c>
      <c r="B164" s="2" t="s">
        <v>253</v>
      </c>
      <c r="C164" s="49">
        <f>C165</f>
        <v>101.99999999999999</v>
      </c>
      <c r="D164" s="75"/>
    </row>
    <row r="165" spans="1:3" ht="12.75">
      <c r="A165" s="7" t="s">
        <v>254</v>
      </c>
      <c r="B165" s="8" t="s">
        <v>255</v>
      </c>
      <c r="C165" s="50">
        <f>C166</f>
        <v>101.99999999999999</v>
      </c>
    </row>
    <row r="166" spans="1:3" ht="12.75">
      <c r="A166" s="5" t="s">
        <v>256</v>
      </c>
      <c r="B166" s="4" t="s">
        <v>257</v>
      </c>
      <c r="C166" s="51">
        <f>93.6+0.6+7.8</f>
        <v>101.99999999999999</v>
      </c>
    </row>
    <row r="167" spans="1:3" ht="51">
      <c r="A167" s="6" t="s">
        <v>320</v>
      </c>
      <c r="B167" s="13" t="s">
        <v>270</v>
      </c>
      <c r="C167" s="49">
        <f>C168+C169</f>
        <v>426.2</v>
      </c>
    </row>
    <row r="168" spans="1:3" ht="25.5">
      <c r="A168" s="7" t="s">
        <v>271</v>
      </c>
      <c r="B168" s="8" t="s">
        <v>272</v>
      </c>
      <c r="C168" s="51">
        <f>350+24.8</f>
        <v>374.8</v>
      </c>
    </row>
    <row r="169" spans="1:3" ht="25.5">
      <c r="A169" s="7" t="s">
        <v>313</v>
      </c>
      <c r="B169" s="8" t="s">
        <v>314</v>
      </c>
      <c r="C169" s="51">
        <f>51.4</f>
        <v>51.4</v>
      </c>
    </row>
    <row r="170" spans="1:3" ht="25.5">
      <c r="A170" s="1" t="s">
        <v>319</v>
      </c>
      <c r="B170" s="13" t="s">
        <v>246</v>
      </c>
      <c r="C170" s="52">
        <f>C171+C172+C173</f>
        <v>-497</v>
      </c>
    </row>
    <row r="171" spans="1:3" ht="51">
      <c r="A171" s="12" t="s">
        <v>310</v>
      </c>
      <c r="B171" s="10" t="s">
        <v>311</v>
      </c>
      <c r="C171" s="53">
        <v>-128.7</v>
      </c>
    </row>
    <row r="172" spans="1:3" ht="25.5">
      <c r="A172" s="47" t="s">
        <v>261</v>
      </c>
      <c r="B172" s="8" t="s">
        <v>262</v>
      </c>
      <c r="C172" s="53">
        <v>-16.1</v>
      </c>
    </row>
    <row r="173" spans="1:3" ht="27.75" customHeight="1">
      <c r="A173" s="12" t="s">
        <v>247</v>
      </c>
      <c r="B173" s="10" t="s">
        <v>248</v>
      </c>
      <c r="C173" s="53">
        <f>-2.2-350</f>
        <v>-352.2</v>
      </c>
    </row>
    <row r="174" spans="1:3" s="3" customFormat="1" ht="21" customHeight="1">
      <c r="A174" s="42" t="s">
        <v>57</v>
      </c>
      <c r="B174" s="43"/>
      <c r="C174" s="54">
        <f>C132+C9</f>
        <v>255784.50000000003</v>
      </c>
    </row>
  </sheetData>
  <sheetProtection/>
  <mergeCells count="4">
    <mergeCell ref="B1:C1"/>
    <mergeCell ref="B2:C2"/>
    <mergeCell ref="B3:C3"/>
    <mergeCell ref="A5:C5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2022-12-22T04:22:54Z</cp:lastPrinted>
  <dcterms:created xsi:type="dcterms:W3CDTF">1996-10-08T23:32:33Z</dcterms:created>
  <dcterms:modified xsi:type="dcterms:W3CDTF">2022-12-22T05:28:06Z</dcterms:modified>
  <cp:category/>
  <cp:version/>
  <cp:contentType/>
  <cp:contentStatus/>
</cp:coreProperties>
</file>