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яснительная" sheetId="4" r:id="rId1"/>
  </sheets>
  <definedNames>
    <definedName name="_xlnm.Print_Area" localSheetId="0">пояснительная!$A$1:$G$322</definedName>
  </definedNames>
  <calcPr calcId="125725"/>
</workbook>
</file>

<file path=xl/calcChain.xml><?xml version="1.0" encoding="utf-8"?>
<calcChain xmlns="http://schemas.openxmlformats.org/spreadsheetml/2006/main">
  <c r="C299" i="4"/>
  <c r="D299"/>
  <c r="E67"/>
  <c r="E66"/>
  <c r="E54"/>
  <c r="D68"/>
  <c r="D67" s="1"/>
  <c r="D66" s="1"/>
  <c r="C68"/>
  <c r="C55"/>
  <c r="C60"/>
  <c r="C59"/>
  <c r="F72"/>
  <c r="F73"/>
  <c r="E73"/>
  <c r="E40"/>
  <c r="E41"/>
  <c r="B314"/>
  <c r="E197"/>
  <c r="E196"/>
  <c r="F304" l="1"/>
  <c r="E304"/>
  <c r="E272" l="1"/>
  <c r="F272"/>
  <c r="C273"/>
  <c r="C243" l="1"/>
  <c r="E144"/>
  <c r="B112"/>
  <c r="B113" s="1"/>
  <c r="C101"/>
  <c r="C102"/>
  <c r="C91"/>
  <c r="C85"/>
  <c r="B101"/>
  <c r="B102" s="1"/>
  <c r="C61"/>
  <c r="C58"/>
  <c r="C69"/>
  <c r="B41"/>
  <c r="D314"/>
  <c r="B238"/>
  <c r="B182"/>
  <c r="D139"/>
  <c r="B139"/>
  <c r="B140" s="1"/>
  <c r="F40"/>
  <c r="B302"/>
  <c r="B303"/>
  <c r="B71"/>
  <c r="B72"/>
  <c r="B70"/>
  <c r="B301"/>
  <c r="B300"/>
  <c r="B85"/>
  <c r="B91"/>
  <c r="B69"/>
  <c r="F71" l="1"/>
  <c r="C67"/>
  <c r="B68"/>
  <c r="B299"/>
  <c r="B61"/>
  <c r="B60" s="1"/>
  <c r="B59" s="1"/>
  <c r="C57"/>
  <c r="C56" s="1"/>
  <c r="D57"/>
  <c r="D56" s="1"/>
  <c r="D55" s="1"/>
  <c r="F70" l="1"/>
  <c r="B67"/>
  <c r="B58"/>
  <c r="B57" s="1"/>
  <c r="B56" s="1"/>
  <c r="B55" s="1"/>
  <c r="F69" l="1"/>
  <c r="E69"/>
  <c r="E45"/>
  <c r="F45"/>
  <c r="E46"/>
  <c r="F46"/>
  <c r="E48"/>
  <c r="F48"/>
  <c r="F49"/>
  <c r="E49"/>
  <c r="C47"/>
  <c r="D47"/>
  <c r="E39"/>
  <c r="E68" l="1"/>
  <c r="F68"/>
  <c r="E47"/>
  <c r="C280"/>
  <c r="C281" s="1"/>
  <c r="D280"/>
  <c r="D281" s="1"/>
  <c r="B280"/>
  <c r="B281" s="1"/>
  <c r="C253" l="1"/>
  <c r="C254" s="1"/>
  <c r="D253"/>
  <c r="D254" s="1"/>
  <c r="B253"/>
  <c r="C238"/>
  <c r="C239" s="1"/>
  <c r="D238"/>
  <c r="D239" s="1"/>
  <c r="B239"/>
  <c r="E244"/>
  <c r="B229"/>
  <c r="C208"/>
  <c r="C209" s="1"/>
  <c r="D208"/>
  <c r="D209" s="1"/>
  <c r="B208"/>
  <c r="B209" s="1"/>
  <c r="E213"/>
  <c r="E212"/>
  <c r="E214"/>
  <c r="F214"/>
  <c r="E211"/>
  <c r="E195"/>
  <c r="E131"/>
  <c r="E115"/>
  <c r="F115"/>
  <c r="E118"/>
  <c r="B47"/>
  <c r="F47" s="1"/>
  <c r="E209" l="1"/>
  <c r="E295"/>
  <c r="C271" l="1"/>
  <c r="C270" s="1"/>
  <c r="D271"/>
  <c r="B271"/>
  <c r="B270" s="1"/>
  <c r="F271" l="1"/>
  <c r="F270" s="1"/>
  <c r="D270"/>
  <c r="E261" l="1"/>
  <c r="F213" l="1"/>
  <c r="E182" l="1"/>
  <c r="E170" l="1"/>
  <c r="E146" l="1"/>
  <c r="E147"/>
  <c r="C128"/>
  <c r="C127" s="1"/>
  <c r="D128"/>
  <c r="D127" s="1"/>
  <c r="B128"/>
  <c r="B127" s="1"/>
  <c r="E129"/>
  <c r="F129"/>
  <c r="E130"/>
  <c r="F130"/>
  <c r="C112"/>
  <c r="C113" s="1"/>
  <c r="D112"/>
  <c r="E114"/>
  <c r="E116"/>
  <c r="E103"/>
  <c r="F39" l="1"/>
  <c r="F212"/>
  <c r="E273"/>
  <c r="E271" s="1"/>
  <c r="E270" s="1"/>
  <c r="F244" l="1"/>
  <c r="E141"/>
  <c r="E142"/>
  <c r="C139"/>
  <c r="C140" s="1"/>
  <c r="D140"/>
  <c r="C65"/>
  <c r="D65"/>
  <c r="B65"/>
  <c r="E65" l="1"/>
  <c r="E83"/>
  <c r="F83"/>
  <c r="D311" l="1"/>
  <c r="D310" s="1"/>
  <c r="D8" s="1"/>
  <c r="C311"/>
  <c r="C310" s="1"/>
  <c r="C8" s="1"/>
  <c r="E8" l="1"/>
  <c r="B311"/>
  <c r="B310" s="1"/>
  <c r="B8" s="1"/>
  <c r="F8" s="1"/>
  <c r="E283"/>
  <c r="F283"/>
  <c r="F65" l="1"/>
  <c r="C66"/>
  <c r="D64"/>
  <c r="C64"/>
  <c r="C62" s="1"/>
  <c r="C54" s="1"/>
  <c r="B66"/>
  <c r="B64"/>
  <c r="B62" s="1"/>
  <c r="D62" l="1"/>
  <c r="E64"/>
  <c r="B54"/>
  <c r="F67"/>
  <c r="F64"/>
  <c r="F62"/>
  <c r="D44"/>
  <c r="D38"/>
  <c r="C44"/>
  <c r="C42" s="1"/>
  <c r="C38"/>
  <c r="C37" s="1"/>
  <c r="B44"/>
  <c r="B42" s="1"/>
  <c r="F41"/>
  <c r="D80"/>
  <c r="E82"/>
  <c r="F82"/>
  <c r="E84"/>
  <c r="F84"/>
  <c r="E86"/>
  <c r="F86"/>
  <c r="E87"/>
  <c r="F87"/>
  <c r="E88"/>
  <c r="F88"/>
  <c r="E89"/>
  <c r="F89"/>
  <c r="E90"/>
  <c r="F90"/>
  <c r="E92"/>
  <c r="F92"/>
  <c r="D101"/>
  <c r="F103"/>
  <c r="E104"/>
  <c r="E101" s="1"/>
  <c r="F104"/>
  <c r="F101" s="1"/>
  <c r="F114"/>
  <c r="F116"/>
  <c r="E117"/>
  <c r="F117"/>
  <c r="F118"/>
  <c r="D17"/>
  <c r="F131"/>
  <c r="D18"/>
  <c r="E140"/>
  <c r="F140"/>
  <c r="F141"/>
  <c r="F142"/>
  <c r="F144"/>
  <c r="E145"/>
  <c r="F145"/>
  <c r="F146"/>
  <c r="F147"/>
  <c r="F148"/>
  <c r="D155"/>
  <c r="D156" s="1"/>
  <c r="F157"/>
  <c r="E159"/>
  <c r="F159"/>
  <c r="E160"/>
  <c r="F160"/>
  <c r="D168"/>
  <c r="D169"/>
  <c r="F170"/>
  <c r="D178"/>
  <c r="D179" s="1"/>
  <c r="E181"/>
  <c r="F181"/>
  <c r="E183"/>
  <c r="F183"/>
  <c r="E184"/>
  <c r="F184"/>
  <c r="D191"/>
  <c r="D192" s="1"/>
  <c r="E193"/>
  <c r="F193"/>
  <c r="E194"/>
  <c r="F194"/>
  <c r="F195"/>
  <c r="F196"/>
  <c r="F197"/>
  <c r="E199"/>
  <c r="F199"/>
  <c r="E210"/>
  <c r="F211"/>
  <c r="E215"/>
  <c r="F215"/>
  <c r="D224"/>
  <c r="D25" s="1"/>
  <c r="D225"/>
  <c r="E226"/>
  <c r="F226"/>
  <c r="E227"/>
  <c r="F227"/>
  <c r="E228"/>
  <c r="F228"/>
  <c r="E229"/>
  <c r="F229"/>
  <c r="E230"/>
  <c r="F230"/>
  <c r="F240"/>
  <c r="F242"/>
  <c r="E243"/>
  <c r="F243"/>
  <c r="E255"/>
  <c r="F255"/>
  <c r="E256"/>
  <c r="F256"/>
  <c r="E257"/>
  <c r="F257"/>
  <c r="E259"/>
  <c r="F259"/>
  <c r="E260"/>
  <c r="F260"/>
  <c r="F261"/>
  <c r="F273"/>
  <c r="F281"/>
  <c r="E284"/>
  <c r="F284"/>
  <c r="E285"/>
  <c r="F285"/>
  <c r="D293"/>
  <c r="E296"/>
  <c r="F296"/>
  <c r="F295"/>
  <c r="C225"/>
  <c r="B225"/>
  <c r="F210"/>
  <c r="E62" l="1"/>
  <c r="D54"/>
  <c r="E38"/>
  <c r="E44"/>
  <c r="D42"/>
  <c r="F44"/>
  <c r="C36"/>
  <c r="D20"/>
  <c r="D37"/>
  <c r="D27"/>
  <c r="D16"/>
  <c r="D113"/>
  <c r="D15"/>
  <c r="D102"/>
  <c r="D14"/>
  <c r="D81"/>
  <c r="D30"/>
  <c r="D294"/>
  <c r="B38"/>
  <c r="B37" s="1"/>
  <c r="B36" s="1"/>
  <c r="F66"/>
  <c r="E225"/>
  <c r="F298"/>
  <c r="D28"/>
  <c r="D26"/>
  <c r="E298"/>
  <c r="D21"/>
  <c r="F312"/>
  <c r="D29"/>
  <c r="D22"/>
  <c r="D19"/>
  <c r="F239"/>
  <c r="F225"/>
  <c r="E42" l="1"/>
  <c r="F42"/>
  <c r="D36"/>
  <c r="E36" s="1"/>
  <c r="E37"/>
  <c r="F38"/>
  <c r="F37"/>
  <c r="F54"/>
  <c r="F36" l="1"/>
  <c r="E312" l="1"/>
  <c r="E314"/>
  <c r="F314"/>
  <c r="C178"/>
  <c r="B178"/>
  <c r="F182"/>
  <c r="C168"/>
  <c r="E168" s="1"/>
  <c r="B168"/>
  <c r="F168" s="1"/>
  <c r="C169"/>
  <c r="E169" s="1"/>
  <c r="B169"/>
  <c r="F169" s="1"/>
  <c r="F178" l="1"/>
  <c r="B179"/>
  <c r="F179" s="1"/>
  <c r="E178"/>
  <c r="C179"/>
  <c r="E179" s="1"/>
  <c r="F311"/>
  <c r="E310"/>
  <c r="E311"/>
  <c r="F310"/>
  <c r="F127" l="1"/>
  <c r="E127"/>
  <c r="C80"/>
  <c r="B80"/>
  <c r="B14" s="1"/>
  <c r="E80" l="1"/>
  <c r="C81"/>
  <c r="E81" s="1"/>
  <c r="F80"/>
  <c r="B81"/>
  <c r="F81" s="1"/>
  <c r="F280"/>
  <c r="E280"/>
  <c r="C293" l="1"/>
  <c r="C294" s="1"/>
  <c r="E294" s="1"/>
  <c r="B293"/>
  <c r="B294" s="1"/>
  <c r="F294" s="1"/>
  <c r="E282"/>
  <c r="F282"/>
  <c r="E281"/>
  <c r="B29"/>
  <c r="F29" s="1"/>
  <c r="B254"/>
  <c r="F254" s="1"/>
  <c r="C224"/>
  <c r="B224"/>
  <c r="C191"/>
  <c r="C192" s="1"/>
  <c r="E192" s="1"/>
  <c r="B191"/>
  <c r="B21"/>
  <c r="F21" s="1"/>
  <c r="C20"/>
  <c r="E20" s="1"/>
  <c r="C155"/>
  <c r="B155"/>
  <c r="E128"/>
  <c r="F128"/>
  <c r="C17"/>
  <c r="E17" s="1"/>
  <c r="B17"/>
  <c r="F17" s="1"/>
  <c r="E253" l="1"/>
  <c r="E254"/>
  <c r="F191"/>
  <c r="B192"/>
  <c r="F192" s="1"/>
  <c r="F155"/>
  <c r="B156"/>
  <c r="F156" s="1"/>
  <c r="E155"/>
  <c r="C156"/>
  <c r="E156" s="1"/>
  <c r="C15"/>
  <c r="E102"/>
  <c r="B15"/>
  <c r="F15" s="1"/>
  <c r="F102"/>
  <c r="C30"/>
  <c r="E30" s="1"/>
  <c r="E293"/>
  <c r="C25"/>
  <c r="E25" s="1"/>
  <c r="E224"/>
  <c r="B26"/>
  <c r="F26" s="1"/>
  <c r="F238"/>
  <c r="B28"/>
  <c r="F28" s="1"/>
  <c r="C22"/>
  <c r="E22" s="1"/>
  <c r="E191"/>
  <c r="C18"/>
  <c r="E18" s="1"/>
  <c r="E139"/>
  <c r="E239"/>
  <c r="E238"/>
  <c r="B18"/>
  <c r="F18" s="1"/>
  <c r="F139"/>
  <c r="B25"/>
  <c r="F25" s="1"/>
  <c r="F224"/>
  <c r="B27"/>
  <c r="F27" s="1"/>
  <c r="F253"/>
  <c r="B30"/>
  <c r="F30" s="1"/>
  <c r="F293"/>
  <c r="C29"/>
  <c r="E29" s="1"/>
  <c r="C28"/>
  <c r="E28" s="1"/>
  <c r="B24"/>
  <c r="C27"/>
  <c r="E27" s="1"/>
  <c r="E113"/>
  <c r="C26"/>
  <c r="E26" s="1"/>
  <c r="C14"/>
  <c r="F113"/>
  <c r="C21"/>
  <c r="E21" s="1"/>
  <c r="B22"/>
  <c r="F22" s="1"/>
  <c r="B20"/>
  <c r="F20" s="1"/>
  <c r="B19"/>
  <c r="F19" s="1"/>
  <c r="C19"/>
  <c r="E19" s="1"/>
  <c r="E15" l="1"/>
  <c r="F14"/>
  <c r="C16"/>
  <c r="E16" s="1"/>
  <c r="E112"/>
  <c r="B16"/>
  <c r="F16" s="1"/>
  <c r="F112"/>
  <c r="E14"/>
  <c r="B31" l="1"/>
  <c r="B6" s="1"/>
  <c r="B5" s="1"/>
  <c r="B9" l="1"/>
  <c r="B7" l="1"/>
  <c r="C24"/>
  <c r="C31" s="1"/>
  <c r="C6" s="1"/>
  <c r="C5" s="1"/>
  <c r="D24"/>
  <c r="F24" s="1"/>
  <c r="E208"/>
  <c r="F208"/>
  <c r="F209"/>
  <c r="D31" l="1"/>
  <c r="D6" s="1"/>
  <c r="F6" s="1"/>
  <c r="E24"/>
  <c r="C9"/>
  <c r="E6" l="1"/>
  <c r="D5"/>
  <c r="D7" s="1"/>
  <c r="F31"/>
  <c r="E31"/>
  <c r="C7"/>
  <c r="E5" l="1"/>
  <c r="D9"/>
  <c r="F5"/>
</calcChain>
</file>

<file path=xl/sharedStrings.xml><?xml version="1.0" encoding="utf-8"?>
<sst xmlns="http://schemas.openxmlformats.org/spreadsheetml/2006/main" count="513" uniqueCount="225">
  <si>
    <t>Наименование направления</t>
  </si>
  <si>
    <t>Наименование подпрограммы (мероприятий программы, подпрограммы)</t>
  </si>
  <si>
    <t xml:space="preserve">Подпрограмма II «Развитие современной инфраструктуры»      </t>
  </si>
  <si>
    <t>бюджет городского округа</t>
  </si>
  <si>
    <t>бюджет автономного округа</t>
  </si>
  <si>
    <t>федеральный бюджет</t>
  </si>
  <si>
    <t xml:space="preserve">Подпрограмма III «Общее и дополнительное образование» </t>
  </si>
  <si>
    <t xml:space="preserve">Подпрограмма V «Здоровьесбережение и здоровьесозидание» </t>
  </si>
  <si>
    <t>Всего по муниципальной программе:</t>
  </si>
  <si>
    <t xml:space="preserve">          Цель муниципальной программы - обеспечение доступности качественного образования, соответствующего требованиям инновационного развития экономики и современным потребностям общества, а также всестороннего развития и самореализации подростков и молодежи.</t>
  </si>
  <si>
    <t xml:space="preserve">          Цель муниципальной программы - создание условий для сохранения культурной самобытности, доступности культурных благ и обеспечение прав граждан на развитие и реализацию культурного и духовного потенциала на территории города Урай.
    </t>
  </si>
  <si>
    <t xml:space="preserve">          Ответственный исполнитель муниципальной программы – управление по физической культуре, спорту и туризму администрации города Урай.</t>
  </si>
  <si>
    <t>Подпрограмма I «Развитие физической культуры и спорта в городе Урай»</t>
  </si>
  <si>
    <t xml:space="preserve">          Муниципальная программа утверждена постановлением администрации города Урай 25.09.2018 №2466. </t>
  </si>
  <si>
    <t xml:space="preserve">          Цель муниципальной программы - создание условий, способствующих улучшению жилищных условий и качества жилищного обеспечения жителей, проживающих на территории муниципального образования город Урай.
    </t>
  </si>
  <si>
    <t xml:space="preserve">          Ответственный исполнитель муниципальной программы – управление по учету и распределению муниципального жилого фонда администрации города Урай.</t>
  </si>
  <si>
    <t xml:space="preserve">          Ответственный исполнитель муниципальной программы – управление по культуре и социальным вопросам администрации города Урай.</t>
  </si>
  <si>
    <t xml:space="preserve">          Муниципальная программа утверждена постановлением администрации города Урай от 25.09.2018 №2470. </t>
  </si>
  <si>
    <t xml:space="preserve">          Муниципальная программа утверждена постановлением администрации города Урай от 26.09.2017 №2760.  </t>
  </si>
  <si>
    <t xml:space="preserve">          Ответственный исполнитель муниципальной программы – отдел гражданской защиты населения администрации города Урай.</t>
  </si>
  <si>
    <t>Подпрограмма I «Профилактика правонарушений»</t>
  </si>
  <si>
    <t>Подпрограмма II «Профилактика незаконного оборота и потребления наркотических средств и психотропных веществ»</t>
  </si>
  <si>
    <t xml:space="preserve">          Цели муниципальной программы - обеспечение общественной безопасности, правопорядка и привлечение общественности к осуществлению мероприятий по профилактике правонарушений; совершенствование системы профилактики немедицинского потребления наркотиков; предупреждение террористической и экстремистской деятельности.
    </t>
  </si>
  <si>
    <t xml:space="preserve">          Цели муниципальной программы - 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резерва; создание условий для развития внутреннего и въездного туризма на территории города Урай.
    </t>
  </si>
  <si>
    <t>Непрограммная деятельность:</t>
  </si>
  <si>
    <t>1400000000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</si>
  <si>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          Муниципальная программа утверждена постановлением администрации города Урай от 25.09.2018 №2467.  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</si>
  <si>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</si>
  <si>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Подпрограмма II «Укрепление пожарной безопасности в городе Урай»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</si>
  <si>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 </t>
  </si>
  <si>
    <t xml:space="preserve">          Цели муниципальной программы - обеспечение права жителей города Урай на благоприятную окружающую среду; обеспечение исполнения требований законодательства в области охраны окружающей среды, лесного законодательства; формирование знаний населения города Урай в области охраны окружающей среды.</t>
  </si>
  <si>
    <t>Основное мероприятие «Санитарная очистка и ликвидация несанкционированных свалок на территории города Урай»</t>
  </si>
  <si>
    <t xml:space="preserve">          Цели муниципальной программы - создание условий для устойчивого развития малого и среднего предпринимательства на территории города Урай; создание условий для развития потребительского рынка, расширения предложений товаров и услуг на территории города Урай;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Урай.
    </t>
  </si>
  <si>
    <t>Подпрограмма III «Развитие сельскохозяйственных товаропроизводителей»</t>
  </si>
  <si>
    <t xml:space="preserve">          Ответственный исполнитель муниципальной программы – отдел содействия малому и среднему предпринимательству администрации города Урай. </t>
  </si>
  <si>
    <t xml:space="preserve">          Муниципальная программа утверждена постановлением администрации города Урай от 25.09.2018 №2469.</t>
  </si>
  <si>
    <t xml:space="preserve">          Цели муниципальной программы -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технологий.
    </t>
  </si>
  <si>
    <t xml:space="preserve">          Ответственный исполнитель муниципальной программы - управление по информационным технологиям и связи администрации города Урай.</t>
  </si>
  <si>
    <t xml:space="preserve">          Ответственный исполнитель муниципальной программы – отдел дорожного хозяйства и транспорта администрации города Урай.</t>
  </si>
  <si>
    <t xml:space="preserve">          Цели муниципальной программы -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 обеспечение доступности и повышение качества транспортных услуг населению города Урай.
    </t>
  </si>
  <si>
    <t>Подпрограмма I «Дорожное хозяйство»</t>
  </si>
  <si>
    <t>Подпрограмма II «Транспорт»</t>
  </si>
  <si>
    <t xml:space="preserve">          Муниципальная программа утверждена постановлением администрации города Урай от 26.09.2017 №2759.  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</si>
  <si>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
</t>
  </si>
  <si>
    <t xml:space="preserve">          Муниципальная программа утверждена постановлением администрации города Урай от 26.09.2017 №2757.  
</t>
  </si>
  <si>
    <t xml:space="preserve">          Ответственные исполнители муниципальной программы – отдел по учету и отчетности администрации  города Урай, сводно-аналитический отдел администрации города Урай. </t>
  </si>
  <si>
    <t xml:space="preserve">          Цели муниципальной программы - совершенствование муниципального управления,  повышение его эффективности; совершенствование организации муниципальной службы,  повышение ее эффективности;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Урай.
    </t>
  </si>
  <si>
    <t>Подпрограмма I «Создание условий для совершенствования системы муниципального управления»</t>
  </si>
  <si>
    <t>Подпрограмма III «Развитие муниципальной службы и резерва управленческих кадров»</t>
  </si>
  <si>
    <t xml:space="preserve">          Муниципальная программа утверждена постановлением администрации города Урай от 26.09.2017 №2758.  
</t>
  </si>
  <si>
    <t xml:space="preserve">          Ответственный исполнитель муниципальной программы – Муниципальное казенное учреждение «Управление  градостроительства, землепользования и природопользования города Урай». </t>
  </si>
  <si>
    <t xml:space="preserve">          Цели муниципальной программы -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 способствующих дальнейшему развитию жилищной, инженерной, транспортной и социальной инфраструктур города, с учетом интересов граждан, организаций и предпринимателей по созданию благоприятных условий жизнедеятельности; вовлечение в оборот земель, находящихся в  муниципальной собственности; мониторинг и обновление электронной базы градостроительных данных,  обеспечение информационного и электронного взаимодействия; создание условий на территории города Урай для увеличения объемов индивидуального жилищного строительства.
    </t>
  </si>
  <si>
    <t>Дума города Урай, Контрольно-счетная палата города Урай</t>
  </si>
  <si>
    <t>(тыс.рублей)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</si>
  <si>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Урай» на 2019 - 2030 годы
                                 </t>
  </si>
  <si>
    <t xml:space="preserve">          Муниципальная программа утверждена постановлением администрации города Урай от 25.09.2018 №2468.  
</t>
  </si>
  <si>
    <t xml:space="preserve">          Ответственный исполнитель муниципальной программы – Муниципальное казенное учреждение «Управление жилищно-коммунального хозяйства города Урай». </t>
  </si>
  <si>
    <t xml:space="preserve">          Цели муниципальной программы -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услуг; повышение энергосбережения и энергетической эффективности.
    </t>
  </si>
  <si>
    <t>Итого:</t>
  </si>
  <si>
    <t>0200000000   Муниципальная программа «Развитие образования и молодежной политики в городе Урай» на 2019-2030 годы</t>
  </si>
  <si>
    <t xml:space="preserve">          Муниципальная программа утверждена постановлением администрации города Урай от 27.09.2018 №2502.</t>
  </si>
  <si>
    <t xml:space="preserve">          Ответственный исполнитель муниципальной программы – управление образования и молодежной политики администрации города Урай.</t>
  </si>
  <si>
    <t xml:space="preserve">Подпрограмма I «Дошкольное образование»      </t>
  </si>
  <si>
    <t xml:space="preserve">Подпрограмма IV «Развитие муниципальной методической службы»        </t>
  </si>
  <si>
    <t xml:space="preserve">Подпрограмма VI «Молодежная политика»  </t>
  </si>
  <si>
    <t xml:space="preserve">Подпрограмма VII «Каникулярный отдых»  </t>
  </si>
  <si>
    <t>Показатели</t>
  </si>
  <si>
    <t>Наименование программы</t>
  </si>
  <si>
    <t>Расходы бюджета городского округа - всего</t>
  </si>
  <si>
    <t>Расходы на реализацию муниципальных программ</t>
  </si>
  <si>
    <t>удельный вес в расходах, %</t>
  </si>
  <si>
    <t>Расходы на непрограммную деятельность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</si>
  <si>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</si>
  <si>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в том числе Дорожный фонд</t>
  </si>
  <si>
    <t xml:space="preserve">          Цель муниципальной программы - повышение качества и комфорта городской среды на территории муниципального образования город Урай.</t>
  </si>
  <si>
    <t xml:space="preserve">8000000000 Непрограммные направления деятельности                                 </t>
  </si>
  <si>
    <t>% исполнения к плановым назначениям отчетного периода</t>
  </si>
  <si>
    <t>% исполнения к годовым плановым назначениям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</si>
  <si>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</si>
  <si>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Основное мероприятие «Предоставление молодым семьям социальных выплат в виде субсидий»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</si>
  <si>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</si>
  <si>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</si>
  <si>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</si>
  <si>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Основное мероприятие «Информирование населения через средства массовой информации»</t>
  </si>
  <si>
    <t>Основное мероприятие «Обеспечение деятельности муниципального бюджетного учреждения газета «Знамя»</t>
  </si>
  <si>
    <t>Основное мероприятие «Благоустройство территорий муниципального образования»</t>
  </si>
  <si>
    <t xml:space="preserve">Основное мероприятие «Мероприятия по подготовке документов градорегулирования» 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</si>
  <si>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</si>
  <si>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</si>
  <si>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</si>
  <si>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2. Муниципальная программа «Развитие физической культуры, спорта и туризма в городе Урай» на 2019-2030 годы</t>
  </si>
  <si>
    <t xml:space="preserve"> </t>
  </si>
  <si>
    <t xml:space="preserve">          Более подробная информация в разрезе мероприятий муниципальных программ отражена в отчетах о ходе исполнения комплексного плана (сетевого графика) реализации муниципальных программ и размещена на официальном сайте органов местного самоуправления в разделе Экономика/Стратегическое планирование/Муниципальные программы  http://uray.ru/municipalnye-programmy.  </t>
  </si>
  <si>
    <t xml:space="preserve"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деятельность», в том числе: </t>
  </si>
  <si>
    <t>Подпрограмма III "Формирование законопослушного поведения участников дорожного движения"</t>
  </si>
  <si>
    <t>Прочие мероприятия органов местного самоуправления, муниципальных учреждений</t>
  </si>
  <si>
    <t>Подпрограмма I «Развитие малого и среднего предпринимательства», в том числе:</t>
  </si>
  <si>
    <t>Региональный проект «Формирование комфортной городской среды»</t>
  </si>
  <si>
    <t xml:space="preserve">Наименование национального проекта / регионального проекта </t>
  </si>
  <si>
    <t>Всего на реализацию национальных (региональных) проектов</t>
  </si>
  <si>
    <t>Наименование программы (подпрограммы, мероприятия)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</si>
  <si>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</si>
  <si>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Основное мероприятие «Стимулирование культурного разнообразия в городе Урай»</t>
  </si>
  <si>
    <t>1. Муниципальная программа «Развитие образования и молодежной политики в городе Урай» на 2019-2030 годы</t>
  </si>
  <si>
    <t>6.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</si>
  <si>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7. Муниципальная программа «Охрана окружающей среды в границах города Урай» </t>
  </si>
  <si>
    <t xml:space="preserve">8. Муниципальная программа «Развитие транспортной системы города Урай» </t>
  </si>
  <si>
    <t>9. Муниципальная программа «Профилактика правонарушений на территории города Урай» на 2018-2030 годы</t>
  </si>
  <si>
    <t xml:space="preserve">10.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</si>
  <si>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11. Муниципальная программа «Информационное общество – Урай» на 2019-2030 годы</t>
  </si>
  <si>
    <t>12. Муниципальная программа «Формирование современной городской среды муниципального образования город Урай» на 2018-2022 годы</t>
  </si>
  <si>
    <t>13. Муниципальная программа «Обеспечение градостроительной деятельности на территории города Урай» на  2018-2030 годы</t>
  </si>
  <si>
    <t xml:space="preserve">14. Муниципальная программа «Управление муниципальными финансами в городе Урай» </t>
  </si>
  <si>
    <t>15. Муниципальная программа «Совершенствование и развитие муниципального управления в городе Урай» на 2018-2030 годы</t>
  </si>
  <si>
    <t>16.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</si>
  <si>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Резервный фонд администрации города Урай</t>
  </si>
  <si>
    <t>Реализация мероприятий через инициативные проекты</t>
  </si>
  <si>
    <t>0800000000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</si>
  <si>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</si>
  <si>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</si>
  <si>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 xml:space="preserve">1500000000 Муниципальная программа «Охрана окружающей среды в границах города Урай» </t>
  </si>
  <si>
    <t xml:space="preserve">1800000000 Муниципальная программа «Развитие транспортной системы города Урай» </t>
  </si>
  <si>
    <t xml:space="preserve">2200000000 Муниципальная программа «Профилактика правонарушений на территории города Урай» на 2018-2030 годы </t>
  </si>
  <si>
    <t>2300000000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</t>
  </si>
  <si>
    <t>2400000000 Муниципальная программа «Информационное общество – Урай» на 2019-2030 годы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</si>
  <si>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</si>
  <si>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 xml:space="preserve">2500000000 Муниципальная программа «Формирование современной городской среды муниципального образования город Урай» на 2018-2022 годы» </t>
  </si>
  <si>
    <t xml:space="preserve">2600000000 Муниципальная программа «Обеспечение градостроительной деятельности на территории города Урай» на  2018-2030 годы                                   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</si>
  <si>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</si>
  <si>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 xml:space="preserve">2800000000 Муниципальная программа «Управление муниципальными финансами в городе Урай» </t>
  </si>
  <si>
    <t xml:space="preserve">          Муниципальная программа утверждена постановлением администрации города Урай от  от  30.09.2020 №2366.   </t>
  </si>
  <si>
    <t xml:space="preserve">          Муниципальная программа утверждена постановлением администрации города Урай от от  29.09.2020 №2341.  
</t>
  </si>
  <si>
    <t xml:space="preserve">          Муниципальная программа утверждена постановлением администрации города Урай от 30.09.2020 №2358.  </t>
  </si>
  <si>
    <t xml:space="preserve">Основное мероприятие «Соблюдение норм Бюджетного кодекса Российской Федерации (статьи 111, 184.1)» </t>
  </si>
  <si>
    <t xml:space="preserve">Основное мероприятие «Обеспечение деятельности Комитета по финансам администрации города Урай» </t>
  </si>
  <si>
    <t xml:space="preserve">2900000000 Муниципальная программа «Совершенствование и развитие муниципального управления в городе Урай» на 2018-2030 годы» </t>
  </si>
  <si>
    <t>Региональный проект «Создание условий для легкого старта и комфортного ведения бизнеса»</t>
  </si>
  <si>
    <t>Всего на проведение мероприятий через инициативные проекты, в том числе:</t>
  </si>
  <si>
    <t xml:space="preserve">Примечание (причины неисполнения от плановых назначений отчетного периода) </t>
  </si>
  <si>
    <t>Расходы производились с учетом фактического исполнения.</t>
  </si>
  <si>
    <t>Уточненный план на 2022 год</t>
  </si>
  <si>
    <t>Расходы бюджета городского округа на проведение мероприятий, реализация которых осуществляется в 2022 году через инициативные проекты</t>
  </si>
  <si>
    <t>0300000000 Муниципальная программа «Развитие физической культуры, спорта и туризма в городе Урай» на 2019-2030 годы</t>
  </si>
  <si>
    <t xml:space="preserve">0400000000   Муниципальная программа «Культура города Урай» </t>
  </si>
  <si>
    <t xml:space="preserve">          Муниципальная программа утверждена постановлением администрации города Урай от 27.09.2021 №2351. </t>
  </si>
  <si>
    <t>Подпрограмма I «Усовершенствование организационных, экономических механизмов развития учреждений культуры и организаций дополнительного образования в области искусств»</t>
  </si>
  <si>
    <t xml:space="preserve">3. Муниципальная программа «Культура города Урай» </t>
  </si>
  <si>
    <t xml:space="preserve">0700000000 Муниципальная программа «Развитие гражданского общества на территории города Урай» </t>
  </si>
  <si>
    <t xml:space="preserve">          Муниципальная программа утверждена постановлением администрации города Урай от 29.09.2021 года №2359. 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</si>
  <si>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общества»</t>
  </si>
  <si>
    <t>Основное мероприятие «Развитие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Урай»</t>
  </si>
  <si>
    <t>Основное мероприятие «Предоставление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значения»</t>
  </si>
  <si>
    <t xml:space="preserve">          Ответственный исполнитель муниципальной программы – управление по развитию местного самоуправления администрации города Урай.</t>
  </si>
  <si>
    <t xml:space="preserve">          Цель муниципальной программы - создание условий для развития гражданского общества и реализации гражданских инициатив.
    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</si>
  <si>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</si>
  <si>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</si>
  <si>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Региональный проект «Акселерация субъектов малого и среднего предпринимательства»</t>
  </si>
  <si>
    <t>Подпрограмма II «Развитие потребительского рынка»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</si>
  <si>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 Урай»</t>
  </si>
  <si>
    <t xml:space="preserve">          Муниципальная программа утверждена постановлением администрации города Урай от от 30.09.2020 №2367.  
</t>
  </si>
  <si>
    <t xml:space="preserve">          Ответственный исполнитель муниципальной программы – Комитет по финансам администрации города Урай.</t>
  </si>
  <si>
    <t xml:space="preserve">          Цель муниципальной программы - повышение качества управления муниципальными финансами муниципального образования.
    </t>
  </si>
  <si>
    <t xml:space="preserve">          В составе непрограммных направлений деятельности бюджета городского округа на 2022 год предусмотрены средства на обеспечение деятельности Думы города Урай и Контрольно-счетной палаты города Урай:</t>
  </si>
  <si>
    <t>Исполнители: Зорина Л.В., Фатеева Н.Ю.</t>
  </si>
  <si>
    <t xml:space="preserve">Средства предусмотрены на финансовое обеспечение непредвиденных расходов, необходимость в которых возникла после принятия бюджета городского округа город Урай на соответствующий финансовый год. </t>
  </si>
  <si>
    <t xml:space="preserve">4. Муниципальная программа «Развитие гражданского общества на территории города Урай» </t>
  </si>
  <si>
    <t>1. Национальный проект «Жилье и городская среда»</t>
  </si>
  <si>
    <t>2. Национальный проект «Малое и среднее предпринимательство и поддержка индивидуальной предпринимательской инициативы»</t>
  </si>
  <si>
    <t>Подпрограмма I «Создание условий для обеспечения содержания объектов жилищно-коммунального комплекса города Урай», в том числе:</t>
  </si>
  <si>
    <t>дорожный фонд</t>
  </si>
  <si>
    <t>Подпрограмма I «Создание условий для обеспечения содержания объектов жилищно-коммунального комплекса города Урай» (проведение конкурсов)</t>
  </si>
  <si>
    <t xml:space="preserve">в том числе в разрезе муниципальных программ: </t>
  </si>
  <si>
    <t>Расходы бюджета городского округа Урай на реализацию региональных (национальных) проектов на 2022 год</t>
  </si>
  <si>
    <t>Неосвоение средств связано с переносом мероприятия для учащихся 9-11 классов "Против табака" на декабрь 2022 года.</t>
  </si>
  <si>
    <t>Неисполнение связано  с оплатой услуг по фактически произведенным затратам (длительными больничными листами, переносом сроков ежегодного отпуска, приостановлением выплаты вознаграждения приемному родителю, отказом от приобретения путёвок в детский санаторно - оздоровительный лагерь). Кроме того, 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</si>
  <si>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1.Муниципальная программа «Развитие образования и молодежной политики в городе Урай» на 2019-2030 годы</t>
  </si>
  <si>
    <t>Основное мероприятие «Поддержка инновационной деятельности дошкольных образовательных организаций»</t>
  </si>
  <si>
    <t>Основное мероприятие «Организация и проведение городских мероприятий,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организаций. Награждение молодежи (выплата премий, стипендий, вознаграждений)»</t>
  </si>
  <si>
    <t>Реализация инициативных проектов, отобранных по результатам конкурса (инициативный проект "Киберспортивное движение "Cyberia")</t>
  </si>
  <si>
    <t xml:space="preserve">2. Муниципальная программа «Культура города Урай» </t>
  </si>
  <si>
    <t>3.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</si>
  <si>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 xml:space="preserve"> Основное мероприятие «Организация содержания объектов благоустройства»</t>
  </si>
  <si>
    <t>Реализация инициативных проектов, отобранных по результатам конкурса (инициативный проект Интерактивный передвижной музей-мастерская «Социокультурные истоки»  )</t>
  </si>
  <si>
    <t>Реализация инициативных проектов, отобранных по результатам конкурса (инициативный проект «Безопасная дорога» устройство тротуара возле МБОУ СОШ № 2 расположенного в районе индивидуального жилищного строительства)</t>
  </si>
  <si>
    <t>Реализация инициативных проектов, отобранных по результатам конкурса (инициативный проект ««От мечты до реальности один шаг!» Устройство пешеходных тротуаров в городском округе Урай ХМАО – Югры)</t>
  </si>
  <si>
    <t>Реализация инициативных проектов, отобранных по результатам конкурса (инициативный проект «Обустройство спортивно-дрессировочной площадки для животных в районе ДС «Звезды Югры»)</t>
  </si>
  <si>
    <t>в том числе через реализацию инициативных проектов, отобранных по результатам конкурса (инициативный проект "Киберспортивное движение "Cyberia")</t>
  </si>
  <si>
    <t>в том числе через реализацию инициативных проектов, отобранных по результатам конкурса (инициативный проект Интерактивный передвижной музей-мастерская «Социокультурные истоки»  )</t>
  </si>
  <si>
    <t>Реализация инициативных проектов</t>
  </si>
  <si>
    <t xml:space="preserve"> Реализация инициативных проектов, отобранных по результатам конкурса (инициативный проект «Безопасная дорога» устройство тротуара возле МБОУ СОШ № 2 расположенного в районе индивидуального жилищного строительства)</t>
  </si>
  <si>
    <t>Реализация инициативных проектов, отобранных по результатам конкурса (инициативный проект «Безопасность»)</t>
  </si>
  <si>
    <t>Реализация инициативных проектов, отобранных по результатам конкурса (инициативный проект «Безопасность» )</t>
  </si>
  <si>
    <t>Реализация инициативных проектов:</t>
  </si>
  <si>
    <t xml:space="preserve">Расходы бюджета городского округа Урай на реализацию муниципальных программ и непрограммную деятельность на 01.10.2022 года составили:                                                                 </t>
  </si>
  <si>
    <t xml:space="preserve">исполнено на 01.10.2022 </t>
  </si>
  <si>
    <t>план на 01.10.2022</t>
  </si>
  <si>
    <t>Экономия по фактическим расходам на выплату ежемесячного денежного вознаграждения за классное руководство педагогическим работникам.</t>
  </si>
  <si>
    <t>Экономия по фактическим расходам на организацию каникулярного отдыха и оздоровление детей за пределами  города Урай (выездной отдых). Оплата расходов на организацию лагеря произведена по факту оказанных услуг.</t>
  </si>
  <si>
    <t xml:space="preserve">В связи с паводковой обстановкой на реке Конда и затоплением Набережной субботники начали  проводиться в августе  2022 года. </t>
  </si>
  <si>
    <t>Экономией  в связи с заключением контракта на меньшую сумму.</t>
  </si>
  <si>
    <t xml:space="preserve">Причина неисполнения  объясняется снижением текущих и плановых показателей производства молока и молокопродуктов сельскохозяйственного производителя по причине обновления дойного стада в части приобретения первотелок и отсутствия в необходимом количестве высокопитательных кормов </t>
  </si>
  <si>
    <t xml:space="preserve">Причина неисполнения связана с оплатой договора оказания услуг по доработке АС «Бюджет» и АС «УРМ»  по факту оказанных услуг. </t>
  </si>
  <si>
    <t xml:space="preserve">Причина неисполнения связана с тем, что договор на приобретение лицензий и токенов (флешек для ЭЦП) на стадии заключения. </t>
  </si>
  <si>
    <t>Причина неисполнения связана с задержкой предоставленных документов контрагентом по договору оказания услуг по техническому сопровождению корпоративной сети органов администрации города Урай.</t>
  </si>
  <si>
    <t>Причина неисполнения связана с оплатой договора на оказания услуг по факту выполнения работ и экономией средств по договору на выполнение кадастровых работ.</t>
  </si>
  <si>
    <t xml:space="preserve">Неисполнение связано  с оплатой услуг по фактически произведенным затратам на обеспечению деятельности Управления образования администрации города Урай (наличие больничных листов, оплата путевок и проезда санаторно-курортного лечения,  служебные командировки). </t>
  </si>
  <si>
    <t>Реализация мероприятий в рамках инициативного проекта будет в 4 квартале 2022 года  в связи с заключением соглашения о предоставлении субсидии местному бюджету из бюджета ХМАО-Югры 06.09.22 и необходимостью мониторинга цен на приобретение оборудования и расходных материалов.</t>
  </si>
  <si>
    <t>Неосвоение в связи с  оплатой по факту по договорам  на поставку мебели и оборудования для МБОУ СОШ №6.</t>
  </si>
  <si>
    <t>Экономия за счет дней, пропущенных учащимися по причине болезни и в связи с проведением карантинных мероприятий в период коронавирусной инфекции COVID-2019.</t>
  </si>
  <si>
    <t>Неисполнение в связи с переносом сроков проведения форумов на 4 квартал 2022 года.</t>
  </si>
  <si>
    <t>Оплата за услуги осуществляется по фактически произведенным  затратам.</t>
  </si>
  <si>
    <t xml:space="preserve"> Бюджетные ассигнования отчетного периода освоены не в полном объеме в связи с наличием вакантной ставки.</t>
  </si>
  <si>
    <t>Перенос сроков проведения конкурсов «Урай многонациональный» и «В мире и согласии»на ноябрь 2022 года.</t>
  </si>
  <si>
    <t>Причина неисполнения связана с переносом сроков выполнения работ по архитектурной подсветке "Колеса обозрения", здания "Детской школы искусств" и ремонту объекта «Здание под кафе», расположенного по адресу: город Урай, микрорайон Западный, дом 15А («Паровозик»).</t>
  </si>
  <si>
    <t>Неисполнение в связи с оплатой  договоров, заключаемых в рамках проведения городских мероприятий по факту оказанных услуг.</t>
  </si>
  <si>
    <t>Предусмотрена доля софинансирования местного бюджета на дополнительное финансирование в рамках единой субсидии.</t>
  </si>
  <si>
    <t>Заключены и оплачены 3 муниципальных контракта на приобретение в муниципальную собственность 17 квартир. Один муниципальный контракт  на приобретение квартиры в муниципальную собственность по причине невыполнения условий контракта Подрядчиком расторгнут.</t>
  </si>
  <si>
    <t>Неосвоение средств связано с оплатой работ за фактически выполненный объем на объектах "Реконструкция Площади Первооткрывателей","Установка бордюров","Благоустройство общественных и дворовых территорий".  Финансирование осуществляется в рамках заключенного соглашения с ПАО "ЛУКОЙЛ". На объекте "Благоустройство территории жилых домов №№4-7, мкр.1" были приостановлены работы по причине нахождения газопровода низкого давления в границах территории предусмотренной МК, подрядчик не имел возможности приступить к выполнению работ без разрешения ОАО "Шаимназ". В настоящее время работы ведутся.</t>
  </si>
  <si>
    <t>Неосвоение средств объясняется следующим: по объектам      "Инженерные сети тепло-и водоснабжения к дому № 39, мкр. 1 "А" -258,5 тыс. руб., экономия по факту выполненных работ,  остаток средств предусмотрен на изготовление тех.планов;                                                 "Инженерные сети и проезды в мкр.Солнечный" -12 345,5 тыс.руб. Работы выполнены несвоевременно, ведется претензионная работа, подрядной организации будет начислена неустойка. Кроме того не освоены средства на объекте  "Инженерные сети по ул. Спокойная, Южная" -1 564,1 тыс.руб. В настоящее время работы на объекте приостановлены. Возобновление работ после получения разрешения на производство работ от собственников зем.участков.</t>
  </si>
  <si>
    <t>Средства предусмотрены на обслуживание муниципального долга, на случай привлечения кредита.</t>
  </si>
  <si>
    <t>Неисполнение связано с проведением обучения в дистанционной форме.</t>
  </si>
  <si>
    <t xml:space="preserve">  Выполнение работ по содержанию автомобильных дорог жилой зоны, объектов благоустройства, оказание услуг ТО сетей уличного освещения закрыто по факту. Неисполнение связано  с оплатой услуг по фактически произведенным затратам по обеспечению деятельности МКУ «УЖКХ г. Урай» (наличие больничных листов, переносом льготного отпуска на сентябрь,  переносом сроков заключения договоров на  картриджей и оплатой по факту  за услуги связи).</t>
  </si>
  <si>
    <t>Освоение средств осуществлялось по факту возникновения потребности в расходах на реализацию мероприятий, связанных с профилактикой и устранением последствий распространения новой коронавирусной инфекции, вызванной COVID-19. Кроме того, произведена оплата за проведение независимой экспертизы выполненных работ по капитальному ремонту жилого дома, расположенного по адресу: г.Урай ул.Нагорная д.34,  судебных расходов. Так же проведена оплата работ по восстановлению работоспособности ливневой канализации по ул. Сосновая, оплата работ по ремонту проезжей части автомобильной дороги по ул.Ивана Шестакова в районе моста через реку Колосья.</t>
  </si>
  <si>
    <t>Неосвоение в связи с оплатой  контракта на поставку оборудования для создания точки звукового оповещения населения об угрозе возникновения или о возникновении чрезвычайных ситуаций по факту  поставки.</t>
  </si>
  <si>
    <t>Неосвоение средств  местного бюджета  обусловлено длительной процедурой согласования  объема работ и процедурой электронного аукциона по ремонту  автомобильных дорог местного значения  по адресу: микрорайон Первомайский, ул. Березовая, ул. Цветочная, ул. Ивана Шестакова, дороги производственной зоны, ул. Береговая, проезд Речной. Контракт заключен 24.09.2022 г . Оплата за выполнение работ будет произведена в октябре - ноябре 2022.  Электронный аукцион  на выполнение работ по замене бортовых камней по  ул. Шаимская не состоялся, в связи с отсутствием заявок на участие к аукционе. Готовится новый пакет документов для проведения электронного аукцион.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</si>
</sst>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;[Red]\-#,##0.0;0.0"/>
    <numFmt numFmtId="168" formatCode="0000000000"/>
    <numFmt numFmtId="169" formatCode="#,##0.0"/>
    <numFmt numFmtId="170" formatCode="0.0"/>
    <numFmt numFmtId="171" formatCode="#,##0.0_ ;\-#,##0.0\ 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45">
    <xf numFmtId="0" fontId="0" fillId="0" borderId="0" xfId="0"/>
    <xf numFmtId="165" fontId="4" fillId="0" borderId="0" xfId="1" applyNumberFormat="1" applyFont="1" applyBorder="1" applyAlignment="1">
      <alignment wrapText="1"/>
    </xf>
    <xf numFmtId="165" fontId="3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165" fontId="3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65" fontId="3" fillId="0" borderId="0" xfId="1" applyNumberFormat="1" applyFont="1" applyFill="1"/>
    <xf numFmtId="165" fontId="8" fillId="2" borderId="0" xfId="1" applyNumberFormat="1" applyFont="1" applyFill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165" fontId="3" fillId="2" borderId="0" xfId="1" applyNumberFormat="1" applyFont="1" applyFill="1"/>
    <xf numFmtId="165" fontId="11" fillId="2" borderId="0" xfId="1" applyNumberFormat="1" applyFont="1" applyFill="1"/>
    <xf numFmtId="165" fontId="3" fillId="2" borderId="0" xfId="1" applyNumberFormat="1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165" fontId="6" fillId="2" borderId="0" xfId="1" applyNumberFormat="1" applyFont="1" applyFill="1" applyBorder="1" applyAlignment="1">
      <alignment horizontal="center" wrapText="1"/>
    </xf>
    <xf numFmtId="165" fontId="15" fillId="0" borderId="0" xfId="1" applyNumberFormat="1" applyFont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165" fontId="4" fillId="2" borderId="0" xfId="1" applyNumberFormat="1" applyFont="1" applyFill="1" applyBorder="1" applyAlignment="1">
      <alignment horizontal="center" wrapText="1"/>
    </xf>
    <xf numFmtId="165" fontId="8" fillId="2" borderId="0" xfId="1" applyNumberFormat="1" applyFont="1" applyFill="1" applyBorder="1" applyAlignment="1">
      <alignment horizontal="center" wrapText="1"/>
    </xf>
    <xf numFmtId="0" fontId="8" fillId="2" borderId="0" xfId="0" applyFont="1" applyFill="1"/>
    <xf numFmtId="0" fontId="3" fillId="0" borderId="0" xfId="0" applyFont="1" applyFill="1"/>
    <xf numFmtId="0" fontId="11" fillId="2" borderId="0" xfId="0" applyFont="1" applyFill="1"/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/>
    <xf numFmtId="0" fontId="3" fillId="2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/>
    <xf numFmtId="165" fontId="9" fillId="2" borderId="0" xfId="1" applyNumberFormat="1" applyFont="1" applyFill="1"/>
    <xf numFmtId="0" fontId="4" fillId="2" borderId="0" xfId="0" applyFont="1" applyFill="1" applyAlignment="1">
      <alignment horizontal="justify" vertical="center"/>
    </xf>
    <xf numFmtId="0" fontId="10" fillId="2" borderId="0" xfId="0" applyFont="1" applyFill="1"/>
    <xf numFmtId="170" fontId="4" fillId="2" borderId="0" xfId="0" applyNumberFormat="1" applyFont="1" applyFill="1" applyBorder="1" applyAlignment="1">
      <alignment horizontal="right" wrapText="1"/>
    </xf>
    <xf numFmtId="166" fontId="17" fillId="0" borderId="0" xfId="0" applyNumberFormat="1" applyFont="1" applyFill="1" applyBorder="1" applyAlignment="1">
      <alignment wrapText="1"/>
    </xf>
    <xf numFmtId="0" fontId="4" fillId="2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10" fillId="2" borderId="0" xfId="1" applyNumberFormat="1" applyFont="1" applyFill="1" applyBorder="1"/>
    <xf numFmtId="165" fontId="3" fillId="2" borderId="0" xfId="0" applyNumberFormat="1" applyFont="1" applyFill="1"/>
    <xf numFmtId="166" fontId="3" fillId="2" borderId="0" xfId="0" applyNumberFormat="1" applyFont="1" applyFill="1"/>
    <xf numFmtId="0" fontId="18" fillId="2" borderId="0" xfId="0" applyFont="1" applyFill="1"/>
    <xf numFmtId="165" fontId="21" fillId="2" borderId="0" xfId="1" applyNumberFormat="1" applyFont="1" applyFill="1"/>
    <xf numFmtId="165" fontId="22" fillId="2" borderId="0" xfId="1" applyNumberFormat="1" applyFont="1" applyFill="1"/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165" fontId="24" fillId="2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25" fillId="2" borderId="4" xfId="0" applyFont="1" applyFill="1" applyBorder="1" applyAlignment="1">
      <alignment wrapText="1"/>
    </xf>
    <xf numFmtId="166" fontId="25" fillId="2" borderId="1" xfId="0" applyNumberFormat="1" applyFont="1" applyFill="1" applyBorder="1" applyAlignment="1">
      <alignment wrapText="1"/>
    </xf>
    <xf numFmtId="0" fontId="26" fillId="2" borderId="4" xfId="0" applyFont="1" applyFill="1" applyBorder="1" applyAlignment="1">
      <alignment wrapText="1"/>
    </xf>
    <xf numFmtId="166" fontId="26" fillId="2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165" fontId="20" fillId="0" borderId="3" xfId="1" applyNumberFormat="1" applyFont="1" applyBorder="1" applyAlignment="1">
      <alignment wrapText="1"/>
    </xf>
    <xf numFmtId="165" fontId="20" fillId="2" borderId="1" xfId="1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wrapText="1"/>
    </xf>
    <xf numFmtId="0" fontId="22" fillId="2" borderId="1" xfId="1" applyNumberFormat="1" applyFont="1" applyFill="1" applyBorder="1" applyAlignment="1">
      <alignment horizontal="left" wrapText="1"/>
    </xf>
    <xf numFmtId="167" fontId="20" fillId="0" borderId="1" xfId="2" applyNumberFormat="1" applyFont="1" applyFill="1" applyBorder="1" applyAlignment="1" applyProtection="1">
      <alignment horizontal="left" wrapText="1"/>
      <protection hidden="1"/>
    </xf>
    <xf numFmtId="0" fontId="20" fillId="0" borderId="1" xfId="0" applyFont="1" applyBorder="1" applyAlignment="1">
      <alignment vertical="center" wrapText="1"/>
    </xf>
    <xf numFmtId="167" fontId="20" fillId="0" borderId="1" xfId="2" applyNumberFormat="1" applyFont="1" applyFill="1" applyBorder="1" applyAlignment="1" applyProtection="1">
      <alignment horizontal="left" vertical="center" wrapText="1"/>
      <protection hidden="1"/>
    </xf>
    <xf numFmtId="0" fontId="20" fillId="0" borderId="1" xfId="0" applyFont="1" applyBorder="1" applyAlignment="1">
      <alignment horizontal="justify" wrapText="1"/>
    </xf>
    <xf numFmtId="166" fontId="20" fillId="0" borderId="1" xfId="0" applyNumberFormat="1" applyFont="1" applyBorder="1" applyAlignment="1">
      <alignment horizontal="center" wrapText="1"/>
    </xf>
    <xf numFmtId="165" fontId="22" fillId="2" borderId="1" xfId="1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2" borderId="0" xfId="0" applyFont="1" applyFill="1"/>
    <xf numFmtId="165" fontId="24" fillId="2" borderId="0" xfId="1" applyNumberFormat="1" applyFont="1" applyFill="1" applyBorder="1" applyAlignment="1">
      <alignment horizontal="center" wrapText="1"/>
    </xf>
    <xf numFmtId="165" fontId="19" fillId="2" borderId="0" xfId="1" applyNumberFormat="1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wrapText="1"/>
    </xf>
    <xf numFmtId="165" fontId="18" fillId="2" borderId="1" xfId="1" applyNumberFormat="1" applyFont="1" applyFill="1" applyBorder="1"/>
    <xf numFmtId="165" fontId="20" fillId="2" borderId="1" xfId="1" applyNumberFormat="1" applyFont="1" applyFill="1" applyBorder="1" applyAlignment="1">
      <alignment horizontal="left"/>
    </xf>
    <xf numFmtId="165" fontId="20" fillId="2" borderId="1" xfId="1" applyNumberFormat="1" applyFont="1" applyFill="1" applyBorder="1"/>
    <xf numFmtId="165" fontId="20" fillId="0" borderId="1" xfId="1" applyNumberFormat="1" applyFont="1" applyBorder="1" applyAlignment="1">
      <alignment wrapText="1"/>
    </xf>
    <xf numFmtId="49" fontId="20" fillId="2" borderId="1" xfId="1" applyNumberFormat="1" applyFont="1" applyFill="1" applyBorder="1" applyAlignment="1">
      <alignment wrapText="1"/>
    </xf>
    <xf numFmtId="168" fontId="20" fillId="0" borderId="1" xfId="0" applyNumberFormat="1" applyFont="1" applyFill="1" applyBorder="1" applyAlignment="1" applyProtection="1">
      <alignment wrapText="1"/>
      <protection hidden="1"/>
    </xf>
    <xf numFmtId="168" fontId="26" fillId="0" borderId="1" xfId="0" applyNumberFormat="1" applyFont="1" applyFill="1" applyBorder="1" applyAlignment="1" applyProtection="1">
      <alignment wrapText="1"/>
      <protection hidden="1"/>
    </xf>
    <xf numFmtId="165" fontId="22" fillId="2" borderId="1" xfId="1" applyNumberFormat="1" applyFont="1" applyFill="1" applyBorder="1" applyAlignment="1">
      <alignment horizontal="left" wrapText="1"/>
    </xf>
    <xf numFmtId="165" fontId="20" fillId="2" borderId="1" xfId="1" applyNumberFormat="1" applyFont="1" applyFill="1" applyBorder="1" applyAlignment="1">
      <alignment horizontal="left" vertical="center" wrapText="1"/>
    </xf>
    <xf numFmtId="0" fontId="22" fillId="2" borderId="1" xfId="1" applyNumberFormat="1" applyFont="1" applyFill="1" applyBorder="1" applyAlignment="1">
      <alignment horizontal="left" vertical="center" wrapText="1"/>
    </xf>
    <xf numFmtId="165" fontId="11" fillId="2" borderId="0" xfId="1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70" fontId="20" fillId="0" borderId="3" xfId="1" applyNumberFormat="1" applyFont="1" applyBorder="1" applyAlignment="1">
      <alignment wrapText="1"/>
    </xf>
    <xf numFmtId="166" fontId="25" fillId="2" borderId="1" xfId="0" applyNumberFormat="1" applyFont="1" applyFill="1" applyBorder="1" applyAlignment="1">
      <alignment horizontal="right" wrapText="1"/>
    </xf>
    <xf numFmtId="166" fontId="26" fillId="2" borderId="1" xfId="0" applyNumberFormat="1" applyFont="1" applyFill="1" applyBorder="1" applyAlignment="1">
      <alignment horizontal="right" wrapText="1"/>
    </xf>
    <xf numFmtId="166" fontId="26" fillId="2" borderId="3" xfId="0" applyNumberFormat="1" applyFont="1" applyFill="1" applyBorder="1" applyAlignment="1">
      <alignment horizontal="right" wrapText="1"/>
    </xf>
    <xf numFmtId="165" fontId="20" fillId="0" borderId="3" xfId="1" applyNumberFormat="1" applyFont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right" wrapText="1"/>
    </xf>
    <xf numFmtId="165" fontId="20" fillId="0" borderId="3" xfId="1" applyNumberFormat="1" applyFont="1" applyFill="1" applyBorder="1" applyAlignment="1" applyProtection="1">
      <alignment horizontal="right" wrapText="1"/>
      <protection hidden="1"/>
    </xf>
    <xf numFmtId="170" fontId="20" fillId="0" borderId="3" xfId="1" applyNumberFormat="1" applyFont="1" applyBorder="1" applyAlignment="1">
      <alignment horizontal="right" wrapText="1"/>
    </xf>
    <xf numFmtId="170" fontId="20" fillId="2" borderId="1" xfId="1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165" fontId="5" fillId="2" borderId="0" xfId="1" applyNumberFormat="1" applyFont="1" applyFill="1"/>
    <xf numFmtId="0" fontId="16" fillId="0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/>
    <xf numFmtId="165" fontId="17" fillId="2" borderId="1" xfId="1" applyNumberFormat="1" applyFont="1" applyFill="1" applyBorder="1"/>
    <xf numFmtId="165" fontId="4" fillId="2" borderId="1" xfId="1" applyNumberFormat="1" applyFont="1" applyFill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justify" vertical="center"/>
    </xf>
    <xf numFmtId="165" fontId="4" fillId="2" borderId="0" xfId="1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justify" vertical="center"/>
    </xf>
    <xf numFmtId="165" fontId="10" fillId="2" borderId="1" xfId="1" applyNumberFormat="1" applyFont="1" applyFill="1" applyBorder="1"/>
    <xf numFmtId="165" fontId="5" fillId="2" borderId="1" xfId="1" applyNumberFormat="1" applyFont="1" applyFill="1" applyBorder="1" applyAlignment="1">
      <alignment wrapText="1"/>
    </xf>
    <xf numFmtId="165" fontId="17" fillId="2" borderId="1" xfId="1" applyNumberFormat="1" applyFont="1" applyFill="1" applyBorder="1" applyAlignment="1">
      <alignment horizontal="justify" vertical="center"/>
    </xf>
    <xf numFmtId="0" fontId="4" fillId="2" borderId="1" xfId="1" applyNumberFormat="1" applyFont="1" applyFill="1" applyBorder="1" applyAlignment="1">
      <alignment wrapText="1"/>
    </xf>
    <xf numFmtId="0" fontId="5" fillId="2" borderId="1" xfId="1" applyNumberFormat="1" applyFont="1" applyFill="1" applyBorder="1" applyAlignment="1">
      <alignment wrapText="1"/>
    </xf>
    <xf numFmtId="170" fontId="4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horizontal="justify" wrapText="1"/>
    </xf>
    <xf numFmtId="49" fontId="7" fillId="2" borderId="0" xfId="0" applyNumberFormat="1" applyFont="1" applyFill="1" applyBorder="1" applyAlignment="1">
      <alignment wrapText="1"/>
    </xf>
    <xf numFmtId="165" fontId="7" fillId="2" borderId="0" xfId="1" applyNumberFormat="1" applyFont="1" applyFill="1" applyBorder="1" applyAlignment="1">
      <alignment horizontal="center" wrapText="1"/>
    </xf>
    <xf numFmtId="0" fontId="5" fillId="2" borderId="0" xfId="0" applyFont="1" applyFill="1"/>
    <xf numFmtId="166" fontId="5" fillId="2" borderId="0" xfId="0" applyNumberFormat="1" applyFont="1" applyFill="1" applyBorder="1" applyAlignment="1">
      <alignment horizontal="justify" vertical="center" wrapText="1"/>
    </xf>
    <xf numFmtId="166" fontId="5" fillId="2" borderId="0" xfId="0" applyNumberFormat="1" applyFont="1" applyFill="1"/>
    <xf numFmtId="165" fontId="20" fillId="0" borderId="1" xfId="1" applyNumberFormat="1" applyFont="1" applyBorder="1" applyAlignment="1">
      <alignment horizontal="right" wrapText="1"/>
    </xf>
    <xf numFmtId="169" fontId="20" fillId="0" borderId="1" xfId="1" applyNumberFormat="1" applyFont="1" applyBorder="1" applyAlignment="1">
      <alignment horizontal="right" wrapText="1"/>
    </xf>
    <xf numFmtId="165" fontId="20" fillId="0" borderId="1" xfId="1" applyNumberFormat="1" applyFont="1" applyFill="1" applyBorder="1" applyAlignment="1" applyProtection="1">
      <alignment wrapText="1"/>
      <protection hidden="1"/>
    </xf>
    <xf numFmtId="166" fontId="20" fillId="2" borderId="1" xfId="0" applyNumberFormat="1" applyFont="1" applyFill="1" applyBorder="1" applyAlignment="1">
      <alignment wrapText="1"/>
    </xf>
    <xf numFmtId="170" fontId="20" fillId="2" borderId="1" xfId="0" applyNumberFormat="1" applyFont="1" applyFill="1" applyBorder="1" applyAlignment="1">
      <alignment horizontal="right" wrapText="1"/>
    </xf>
    <xf numFmtId="164" fontId="20" fillId="2" borderId="1" xfId="1" applyFont="1" applyFill="1" applyBorder="1" applyAlignment="1">
      <alignment horizontal="right" wrapText="1"/>
    </xf>
    <xf numFmtId="166" fontId="20" fillId="2" borderId="1" xfId="0" applyNumberFormat="1" applyFont="1" applyFill="1" applyBorder="1" applyAlignment="1">
      <alignment horizontal="right" wrapText="1"/>
    </xf>
    <xf numFmtId="169" fontId="20" fillId="2" borderId="1" xfId="0" applyNumberFormat="1" applyFont="1" applyFill="1" applyBorder="1" applyAlignment="1">
      <alignment horizontal="right" wrapText="1"/>
    </xf>
    <xf numFmtId="170" fontId="20" fillId="2" borderId="1" xfId="1" applyNumberFormat="1" applyFont="1" applyFill="1" applyBorder="1" applyAlignment="1">
      <alignment horizontal="right"/>
    </xf>
    <xf numFmtId="171" fontId="20" fillId="2" borderId="1" xfId="1" applyNumberFormat="1" applyFont="1" applyFill="1" applyBorder="1" applyAlignment="1">
      <alignment horizontal="right" wrapText="1"/>
    </xf>
    <xf numFmtId="166" fontId="26" fillId="0" borderId="1" xfId="0" applyNumberFormat="1" applyFont="1" applyFill="1" applyBorder="1" applyAlignment="1">
      <alignment wrapText="1"/>
    </xf>
    <xf numFmtId="165" fontId="22" fillId="2" borderId="1" xfId="1" applyNumberFormat="1" applyFont="1" applyFill="1" applyBorder="1" applyAlignment="1">
      <alignment wrapText="1"/>
    </xf>
    <xf numFmtId="165" fontId="20" fillId="2" borderId="1" xfId="0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right"/>
    </xf>
    <xf numFmtId="165" fontId="20" fillId="2" borderId="1" xfId="1" applyNumberFormat="1" applyFont="1" applyFill="1" applyBorder="1" applyAlignment="1"/>
    <xf numFmtId="2" fontId="20" fillId="2" borderId="1" xfId="1" applyNumberFormat="1" applyFont="1" applyFill="1" applyBorder="1" applyAlignment="1"/>
    <xf numFmtId="165" fontId="26" fillId="2" borderId="1" xfId="1" applyNumberFormat="1" applyFont="1" applyFill="1" applyBorder="1"/>
    <xf numFmtId="165" fontId="26" fillId="0" borderId="1" xfId="1" applyNumberFormat="1" applyFont="1" applyFill="1" applyBorder="1" applyAlignment="1">
      <alignment horizontal="center" wrapText="1"/>
    </xf>
    <xf numFmtId="166" fontId="26" fillId="0" borderId="1" xfId="0" applyNumberFormat="1" applyFont="1" applyFill="1" applyBorder="1" applyAlignment="1">
      <alignment horizontal="right" wrapText="1"/>
    </xf>
    <xf numFmtId="169" fontId="20" fillId="0" borderId="1" xfId="1" applyNumberFormat="1" applyFont="1" applyFill="1" applyBorder="1" applyAlignment="1">
      <alignment horizontal="right" wrapText="1"/>
    </xf>
    <xf numFmtId="169" fontId="20" fillId="2" borderId="1" xfId="1" applyNumberFormat="1" applyFont="1" applyFill="1" applyBorder="1" applyAlignment="1">
      <alignment horizontal="right" wrapText="1"/>
    </xf>
    <xf numFmtId="169" fontId="20" fillId="2" borderId="1" xfId="0" applyNumberFormat="1" applyFont="1" applyFill="1" applyBorder="1" applyAlignment="1">
      <alignment horizontal="right"/>
    </xf>
    <xf numFmtId="169" fontId="25" fillId="2" borderId="1" xfId="0" applyNumberFormat="1" applyFont="1" applyFill="1" applyBorder="1" applyAlignment="1">
      <alignment horizontal="right" wrapText="1"/>
    </xf>
    <xf numFmtId="166" fontId="20" fillId="0" borderId="1" xfId="0" applyNumberFormat="1" applyFont="1" applyFill="1" applyBorder="1" applyAlignment="1">
      <alignment wrapText="1"/>
    </xf>
    <xf numFmtId="165" fontId="20" fillId="0" borderId="1" xfId="1" applyNumberFormat="1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>
      <alignment horizontal="right" wrapText="1"/>
    </xf>
    <xf numFmtId="165" fontId="22" fillId="0" borderId="1" xfId="1" applyNumberFormat="1" applyFont="1" applyFill="1" applyBorder="1" applyAlignment="1">
      <alignment horizontal="right" wrapText="1"/>
    </xf>
    <xf numFmtId="170" fontId="22" fillId="0" borderId="1" xfId="1" applyNumberFormat="1" applyFont="1" applyFill="1" applyBorder="1" applyAlignment="1">
      <alignment horizontal="right" wrapText="1"/>
    </xf>
    <xf numFmtId="169" fontId="28" fillId="0" borderId="1" xfId="0" applyNumberFormat="1" applyFont="1" applyFill="1" applyBorder="1" applyAlignment="1">
      <alignment horizontal="right" wrapText="1"/>
    </xf>
    <xf numFmtId="165" fontId="20" fillId="0" borderId="1" xfId="1" applyNumberFormat="1" applyFont="1" applyBorder="1" applyAlignment="1">
      <alignment horizontal="right"/>
    </xf>
    <xf numFmtId="170" fontId="20" fillId="0" borderId="1" xfId="1" applyNumberFormat="1" applyFont="1" applyBorder="1" applyAlignment="1">
      <alignment horizontal="right"/>
    </xf>
    <xf numFmtId="165" fontId="21" fillId="2" borderId="0" xfId="1" applyNumberFormat="1" applyFont="1" applyFill="1" applyBorder="1" applyAlignment="1">
      <alignment vertical="center"/>
    </xf>
    <xf numFmtId="165" fontId="31" fillId="2" borderId="0" xfId="1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165" fontId="25" fillId="0" borderId="1" xfId="1" applyNumberFormat="1" applyFont="1" applyBorder="1" applyAlignment="1">
      <alignment horizontal="right"/>
    </xf>
    <xf numFmtId="0" fontId="20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justify"/>
    </xf>
    <xf numFmtId="0" fontId="25" fillId="2" borderId="1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49" fontId="20" fillId="2" borderId="0" xfId="0" applyNumberFormat="1" applyFont="1" applyFill="1" applyBorder="1" applyAlignment="1">
      <alignment wrapText="1"/>
    </xf>
    <xf numFmtId="168" fontId="20" fillId="0" borderId="1" xfId="2" applyNumberFormat="1" applyFont="1" applyFill="1" applyBorder="1" applyAlignment="1" applyProtection="1">
      <alignment wrapText="1"/>
      <protection hidden="1"/>
    </xf>
    <xf numFmtId="168" fontId="26" fillId="0" borderId="1" xfId="2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Border="1" applyAlignment="1">
      <alignment horizontal="justify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justify"/>
    </xf>
    <xf numFmtId="168" fontId="22" fillId="2" borderId="1" xfId="2" applyNumberFormat="1" applyFont="1" applyFill="1" applyBorder="1" applyAlignment="1" applyProtection="1">
      <alignment wrapText="1"/>
      <protection hidden="1"/>
    </xf>
    <xf numFmtId="168" fontId="20" fillId="2" borderId="1" xfId="0" applyNumberFormat="1" applyFont="1" applyFill="1" applyBorder="1" applyAlignment="1" applyProtection="1">
      <alignment wrapText="1"/>
      <protection hidden="1"/>
    </xf>
    <xf numFmtId="0" fontId="20" fillId="0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justify" wrapText="1"/>
    </xf>
    <xf numFmtId="0" fontId="22" fillId="0" borderId="1" xfId="0" applyFont="1" applyBorder="1" applyAlignment="1">
      <alignment horizontal="left" wrapText="1"/>
    </xf>
    <xf numFmtId="168" fontId="20" fillId="0" borderId="0" xfId="2" applyNumberFormat="1" applyFont="1" applyFill="1" applyBorder="1" applyAlignment="1" applyProtection="1">
      <alignment wrapText="1"/>
      <protection hidden="1"/>
    </xf>
    <xf numFmtId="0" fontId="19" fillId="2" borderId="0" xfId="0" applyFont="1" applyFill="1" applyBorder="1" applyAlignment="1">
      <alignment horizontal="justify" vertical="center"/>
    </xf>
    <xf numFmtId="168" fontId="26" fillId="0" borderId="0" xfId="0" applyNumberFormat="1" applyFont="1" applyFill="1" applyBorder="1" applyAlignment="1" applyProtection="1">
      <alignment wrapText="1"/>
      <protection hidden="1"/>
    </xf>
    <xf numFmtId="168" fontId="20" fillId="0" borderId="0" xfId="0" applyNumberFormat="1" applyFont="1" applyFill="1" applyBorder="1" applyAlignment="1" applyProtection="1">
      <alignment wrapText="1"/>
      <protection hidden="1"/>
    </xf>
    <xf numFmtId="168" fontId="28" fillId="0" borderId="0" xfId="2" applyNumberFormat="1" applyFont="1" applyFill="1" applyBorder="1" applyAlignment="1" applyProtection="1">
      <alignment wrapText="1"/>
      <protection hidden="1"/>
    </xf>
    <xf numFmtId="0" fontId="20" fillId="0" borderId="0" xfId="0" applyFont="1" applyFill="1" applyBorder="1" applyAlignment="1">
      <alignment wrapText="1"/>
    </xf>
    <xf numFmtId="0" fontId="19" fillId="0" borderId="0" xfId="0" applyFont="1" applyAlignment="1">
      <alignment horizontal="justify"/>
    </xf>
    <xf numFmtId="0" fontId="20" fillId="0" borderId="1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justify" wrapText="1"/>
    </xf>
    <xf numFmtId="49" fontId="28" fillId="2" borderId="0" xfId="0" applyNumberFormat="1" applyFont="1" applyFill="1" applyBorder="1" applyAlignment="1">
      <alignment wrapText="1"/>
    </xf>
    <xf numFmtId="0" fontId="22" fillId="2" borderId="0" xfId="0" applyNumberFormat="1" applyFont="1" applyFill="1" applyBorder="1" applyAlignment="1">
      <alignment horizontal="right" wrapText="1"/>
    </xf>
    <xf numFmtId="0" fontId="22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165" fontId="28" fillId="0" borderId="1" xfId="1" applyNumberFormat="1" applyFont="1" applyBorder="1" applyAlignment="1">
      <alignment horizontal="right"/>
    </xf>
    <xf numFmtId="0" fontId="20" fillId="0" borderId="2" xfId="0" applyFont="1" applyBorder="1" applyAlignment="1"/>
    <xf numFmtId="165" fontId="30" fillId="2" borderId="0" xfId="1" applyNumberFormat="1" applyFont="1" applyFill="1" applyBorder="1" applyAlignment="1">
      <alignment horizontal="center" wrapText="1"/>
    </xf>
    <xf numFmtId="165" fontId="29" fillId="2" borderId="0" xfId="1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wrapText="1"/>
    </xf>
    <xf numFmtId="165" fontId="21" fillId="2" borderId="0" xfId="1" applyNumberFormat="1" applyFont="1" applyFill="1" applyAlignment="1">
      <alignment vertical="center"/>
    </xf>
    <xf numFmtId="165" fontId="31" fillId="2" borderId="0" xfId="1" applyNumberFormat="1" applyFont="1" applyFill="1" applyAlignment="1">
      <alignment vertical="center"/>
    </xf>
    <xf numFmtId="171" fontId="29" fillId="2" borderId="1" xfId="1" applyNumberFormat="1" applyFont="1" applyFill="1" applyBorder="1" applyAlignment="1">
      <alignment horizontal="right" vertical="center"/>
    </xf>
    <xf numFmtId="171" fontId="28" fillId="2" borderId="1" xfId="1" applyNumberFormat="1" applyFont="1" applyFill="1" applyBorder="1" applyAlignment="1">
      <alignment horizontal="right" vertical="center"/>
    </xf>
    <xf numFmtId="171" fontId="22" fillId="2" borderId="1" xfId="1" applyNumberFormat="1" applyFont="1" applyFill="1" applyBorder="1" applyAlignment="1">
      <alignment horizontal="right" vertical="center"/>
    </xf>
    <xf numFmtId="165" fontId="18" fillId="2" borderId="0" xfId="1" applyNumberFormat="1" applyFont="1" applyFill="1" applyBorder="1" applyAlignment="1">
      <alignment wrapText="1"/>
    </xf>
    <xf numFmtId="165" fontId="25" fillId="2" borderId="0" xfId="1" applyNumberFormat="1" applyFont="1" applyFill="1" applyAlignment="1">
      <alignment horizontal="left"/>
    </xf>
    <xf numFmtId="165" fontId="27" fillId="2" borderId="0" xfId="1" applyNumberFormat="1" applyFont="1" applyFill="1"/>
    <xf numFmtId="165" fontId="24" fillId="2" borderId="0" xfId="1" applyNumberFormat="1" applyFont="1" applyFill="1" applyAlignment="1">
      <alignment horizontal="justify" vertical="center"/>
    </xf>
    <xf numFmtId="165" fontId="19" fillId="2" borderId="0" xfId="1" applyNumberFormat="1" applyFont="1" applyFill="1" applyAlignment="1">
      <alignment horizontal="justify" vertical="center"/>
    </xf>
    <xf numFmtId="165" fontId="20" fillId="2" borderId="0" xfId="1" applyNumberFormat="1" applyFont="1" applyFill="1" applyBorder="1" applyAlignment="1">
      <alignment horizontal="justify" vertical="center"/>
    </xf>
    <xf numFmtId="165" fontId="26" fillId="2" borderId="1" xfId="1" applyNumberFormat="1" applyFont="1" applyFill="1" applyBorder="1" applyAlignment="1">
      <alignment horizontal="left"/>
    </xf>
    <xf numFmtId="165" fontId="20" fillId="2" borderId="0" xfId="1" applyNumberFormat="1" applyFont="1" applyFill="1" applyBorder="1" applyAlignment="1">
      <alignment horizontal="right"/>
    </xf>
    <xf numFmtId="165" fontId="26" fillId="2" borderId="0" xfId="1" applyNumberFormat="1" applyFont="1" applyFill="1" applyBorder="1" applyAlignment="1">
      <alignment horizontal="left"/>
    </xf>
    <xf numFmtId="165" fontId="26" fillId="2" borderId="0" xfId="1" applyNumberFormat="1" applyFont="1" applyFill="1" applyBorder="1"/>
    <xf numFmtId="165" fontId="20" fillId="2" borderId="0" xfId="1" applyNumberFormat="1" applyFont="1" applyFill="1" applyBorder="1" applyAlignment="1">
      <alignment horizontal="left"/>
    </xf>
    <xf numFmtId="165" fontId="18" fillId="2" borderId="0" xfId="1" applyNumberFormat="1" applyFont="1" applyFill="1" applyBorder="1"/>
    <xf numFmtId="165" fontId="24" fillId="2" borderId="0" xfId="1" applyNumberFormat="1" applyFont="1" applyFill="1" applyBorder="1" applyAlignment="1">
      <alignment horizontal="justify" vertical="center"/>
    </xf>
    <xf numFmtId="165" fontId="19" fillId="2" borderId="0" xfId="1" applyNumberFormat="1" applyFont="1" applyFill="1" applyBorder="1" applyAlignment="1">
      <alignment horizontal="justify" vertical="center"/>
    </xf>
    <xf numFmtId="165" fontId="21" fillId="0" borderId="0" xfId="1" applyNumberFormat="1" applyFont="1" applyFill="1"/>
    <xf numFmtId="165" fontId="31" fillId="0" borderId="0" xfId="1" applyNumberFormat="1" applyFont="1" applyFill="1"/>
    <xf numFmtId="165" fontId="20" fillId="2" borderId="0" xfId="1" applyNumberFormat="1" applyFont="1" applyFill="1" applyBorder="1"/>
    <xf numFmtId="165" fontId="33" fillId="2" borderId="0" xfId="1" applyNumberFormat="1" applyFont="1" applyFill="1" applyAlignment="1">
      <alignment horizontal="left"/>
    </xf>
    <xf numFmtId="165" fontId="34" fillId="2" borderId="0" xfId="1" applyNumberFormat="1" applyFont="1" applyFill="1"/>
    <xf numFmtId="165" fontId="31" fillId="2" borderId="0" xfId="1" applyNumberFormat="1" applyFont="1" applyFill="1"/>
    <xf numFmtId="165" fontId="24" fillId="2" borderId="0" xfId="1" applyNumberFormat="1" applyFont="1" applyFill="1"/>
    <xf numFmtId="0" fontId="20" fillId="0" borderId="1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left" wrapText="1" indent="3"/>
    </xf>
    <xf numFmtId="166" fontId="22" fillId="0" borderId="1" xfId="0" applyNumberFormat="1" applyFont="1" applyFill="1" applyBorder="1" applyAlignment="1">
      <alignment horizontal="center" wrapText="1"/>
    </xf>
    <xf numFmtId="166" fontId="22" fillId="0" borderId="1" xfId="0" applyNumberFormat="1" applyFont="1" applyFill="1" applyBorder="1" applyAlignment="1">
      <alignment horizontal="left" wrapText="1" indent="3"/>
    </xf>
    <xf numFmtId="165" fontId="28" fillId="0" borderId="1" xfId="0" applyNumberFormat="1" applyFont="1" applyFill="1" applyBorder="1" applyAlignment="1">
      <alignment horizontal="center" wrapText="1"/>
    </xf>
    <xf numFmtId="165" fontId="28" fillId="0" borderId="1" xfId="0" applyNumberFormat="1" applyFont="1" applyFill="1" applyBorder="1" applyAlignment="1">
      <alignment horizontal="left" wrapText="1" indent="3"/>
    </xf>
    <xf numFmtId="170" fontId="28" fillId="0" borderId="1" xfId="0" applyNumberFormat="1" applyFont="1" applyFill="1" applyBorder="1" applyAlignment="1">
      <alignment horizontal="left" wrapText="1" indent="6"/>
    </xf>
    <xf numFmtId="165" fontId="22" fillId="0" borderId="1" xfId="0" applyNumberFormat="1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vertical="center" wrapText="1"/>
    </xf>
    <xf numFmtId="164" fontId="20" fillId="0" borderId="1" xfId="1" applyFont="1" applyFill="1" applyBorder="1" applyAlignment="1">
      <alignment vertical="center" wrapText="1"/>
    </xf>
    <xf numFmtId="169" fontId="22" fillId="0" borderId="1" xfId="0" applyNumberFormat="1" applyFont="1" applyFill="1" applyBorder="1" applyAlignment="1">
      <alignment vertical="center" wrapText="1"/>
    </xf>
    <xf numFmtId="169" fontId="28" fillId="0" borderId="1" xfId="0" applyNumberFormat="1" applyFont="1" applyFill="1" applyBorder="1" applyAlignment="1">
      <alignment vertical="center" wrapText="1"/>
    </xf>
    <xf numFmtId="169" fontId="29" fillId="0" borderId="1" xfId="0" applyNumberFormat="1" applyFont="1" applyFill="1" applyBorder="1" applyAlignment="1">
      <alignment vertical="center" wrapText="1"/>
    </xf>
    <xf numFmtId="169" fontId="29" fillId="0" borderId="1" xfId="1" applyNumberFormat="1" applyFont="1" applyFill="1" applyBorder="1" applyAlignment="1">
      <alignment vertical="center" wrapText="1"/>
    </xf>
    <xf numFmtId="169" fontId="22" fillId="0" borderId="1" xfId="1" applyNumberFormat="1" applyFont="1" applyFill="1" applyBorder="1" applyAlignment="1">
      <alignment vertical="center" wrapText="1"/>
    </xf>
    <xf numFmtId="169" fontId="28" fillId="0" borderId="1" xfId="1" applyNumberFormat="1" applyFont="1" applyFill="1" applyBorder="1" applyAlignment="1">
      <alignment vertical="center" wrapText="1"/>
    </xf>
    <xf numFmtId="165" fontId="18" fillId="2" borderId="0" xfId="1" applyNumberFormat="1" applyFont="1" applyFill="1" applyAlignment="1">
      <alignment vertical="center"/>
    </xf>
    <xf numFmtId="169" fontId="28" fillId="0" borderId="1" xfId="1" applyNumberFormat="1" applyFont="1" applyFill="1" applyBorder="1" applyAlignment="1">
      <alignment wrapText="1"/>
    </xf>
    <xf numFmtId="169" fontId="28" fillId="0" borderId="1" xfId="1" applyNumberFormat="1" applyFont="1" applyFill="1" applyBorder="1" applyAlignment="1">
      <alignment horizontal="right" wrapText="1"/>
    </xf>
    <xf numFmtId="170" fontId="26" fillId="2" borderId="1" xfId="0" applyNumberFormat="1" applyFont="1" applyFill="1" applyBorder="1" applyAlignment="1">
      <alignment horizontal="right" wrapText="1"/>
    </xf>
    <xf numFmtId="165" fontId="26" fillId="0" borderId="1" xfId="1" applyNumberFormat="1" applyFont="1" applyFill="1" applyBorder="1" applyAlignment="1" applyProtection="1">
      <alignment wrapText="1"/>
      <protection hidden="1"/>
    </xf>
    <xf numFmtId="0" fontId="8" fillId="3" borderId="0" xfId="0" applyFont="1" applyFill="1" applyAlignment="1">
      <alignment horizontal="justify" vertical="center"/>
    </xf>
    <xf numFmtId="165" fontId="18" fillId="2" borderId="1" xfId="1" applyNumberFormat="1" applyFont="1" applyFill="1" applyBorder="1" applyAlignment="1">
      <alignment vertical="center"/>
    </xf>
    <xf numFmtId="0" fontId="20" fillId="2" borderId="1" xfId="1" applyNumberFormat="1" applyFont="1" applyFill="1" applyBorder="1" applyAlignment="1">
      <alignment vertical="center" wrapText="1"/>
    </xf>
    <xf numFmtId="170" fontId="26" fillId="2" borderId="1" xfId="0" applyNumberFormat="1" applyFont="1" applyFill="1" applyBorder="1" applyAlignment="1">
      <alignment horizontal="right" wrapText="1" indent="2"/>
    </xf>
    <xf numFmtId="165" fontId="22" fillId="0" borderId="1" xfId="1" applyNumberFormat="1" applyFont="1" applyFill="1" applyBorder="1" applyAlignment="1">
      <alignment wrapText="1"/>
    </xf>
    <xf numFmtId="165" fontId="26" fillId="2" borderId="1" xfId="1" applyNumberFormat="1" applyFont="1" applyFill="1" applyBorder="1" applyAlignment="1">
      <alignment horizontal="right" wrapText="1"/>
    </xf>
    <xf numFmtId="169" fontId="26" fillId="2" borderId="1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center" wrapText="1"/>
    </xf>
    <xf numFmtId="0" fontId="22" fillId="2" borderId="1" xfId="0" applyNumberFormat="1" applyFont="1" applyFill="1" applyBorder="1" applyAlignment="1">
      <alignment horizontal="left" wrapText="1"/>
    </xf>
    <xf numFmtId="2" fontId="22" fillId="2" borderId="1" xfId="1" applyNumberFormat="1" applyFont="1" applyFill="1" applyBorder="1" applyAlignment="1">
      <alignment horizontal="left" vertical="center" wrapText="1"/>
    </xf>
    <xf numFmtId="165" fontId="22" fillId="2" borderId="1" xfId="1" applyNumberFormat="1" applyFont="1" applyFill="1" applyBorder="1" applyAlignment="1">
      <alignment horizontal="left" vertical="center" wrapText="1"/>
    </xf>
    <xf numFmtId="2" fontId="22" fillId="2" borderId="5" xfId="1" applyNumberFormat="1" applyFont="1" applyFill="1" applyBorder="1" applyAlignment="1">
      <alignment horizontal="left" wrapText="1"/>
    </xf>
    <xf numFmtId="0" fontId="3" fillId="3" borderId="0" xfId="0" applyFont="1" applyFill="1" applyAlignment="1">
      <alignment vertical="center"/>
    </xf>
    <xf numFmtId="0" fontId="20" fillId="2" borderId="1" xfId="1" applyNumberFormat="1" applyFont="1" applyFill="1" applyBorder="1" applyAlignment="1">
      <alignment horizontal="justify" vertical="center"/>
    </xf>
    <xf numFmtId="165" fontId="31" fillId="2" borderId="1" xfId="1" applyNumberFormat="1" applyFont="1" applyFill="1" applyBorder="1"/>
    <xf numFmtId="0" fontId="22" fillId="2" borderId="1" xfId="1" applyNumberFormat="1" applyFont="1" applyFill="1" applyBorder="1" applyAlignment="1">
      <alignment horizontal="justify" vertical="center"/>
    </xf>
    <xf numFmtId="166" fontId="3" fillId="3" borderId="0" xfId="0" applyNumberFormat="1" applyFont="1" applyFill="1" applyAlignment="1">
      <alignment wrapText="1"/>
    </xf>
    <xf numFmtId="0" fontId="22" fillId="2" borderId="1" xfId="1" applyNumberFormat="1" applyFont="1" applyFill="1" applyBorder="1" applyAlignment="1">
      <alignment wrapText="1"/>
    </xf>
    <xf numFmtId="171" fontId="20" fillId="2" borderId="1" xfId="1" applyNumberFormat="1" applyFont="1" applyFill="1" applyBorder="1" applyAlignment="1">
      <alignment horizontal="right"/>
    </xf>
    <xf numFmtId="0" fontId="22" fillId="2" borderId="1" xfId="1" applyNumberFormat="1" applyFont="1" applyFill="1" applyBorder="1" applyAlignment="1">
      <alignment horizontal="justify" vertical="center" wrapText="1"/>
    </xf>
    <xf numFmtId="165" fontId="22" fillId="2" borderId="1" xfId="1" applyNumberFormat="1" applyFont="1" applyFill="1" applyBorder="1" applyAlignment="1">
      <alignment horizontal="justify" vertical="center"/>
    </xf>
    <xf numFmtId="165" fontId="5" fillId="2" borderId="1" xfId="1" applyNumberFormat="1" applyFont="1" applyFill="1" applyBorder="1" applyAlignment="1">
      <alignment horizontal="justify" vertical="center"/>
    </xf>
    <xf numFmtId="165" fontId="10" fillId="2" borderId="1" xfId="1" applyNumberFormat="1" applyFont="1" applyFill="1" applyBorder="1" applyAlignment="1">
      <alignment vertical="center"/>
    </xf>
    <xf numFmtId="0" fontId="22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/>
    <xf numFmtId="0" fontId="22" fillId="2" borderId="6" xfId="0" applyNumberFormat="1" applyFont="1" applyFill="1" applyBorder="1" applyAlignment="1">
      <alignment horizontal="left" vertical="top" wrapText="1"/>
    </xf>
    <xf numFmtId="171" fontId="25" fillId="2" borderId="1" xfId="1" applyNumberFormat="1" applyFont="1" applyFill="1" applyBorder="1" applyAlignment="1">
      <alignment horizontal="right"/>
    </xf>
    <xf numFmtId="171" fontId="26" fillId="2" borderId="1" xfId="1" applyNumberFormat="1" applyFont="1" applyFill="1" applyBorder="1" applyAlignment="1">
      <alignment horizontal="right"/>
    </xf>
    <xf numFmtId="169" fontId="25" fillId="2" borderId="1" xfId="1" applyNumberFormat="1" applyFont="1" applyFill="1" applyBorder="1"/>
    <xf numFmtId="169" fontId="20" fillId="2" borderId="1" xfId="1" applyNumberFormat="1" applyFont="1" applyFill="1" applyBorder="1"/>
    <xf numFmtId="169" fontId="20" fillId="2" borderId="1" xfId="1" applyNumberFormat="1" applyFont="1" applyFill="1" applyBorder="1" applyAlignment="1"/>
    <xf numFmtId="169" fontId="20" fillId="2" borderId="1" xfId="1" applyNumberFormat="1" applyFont="1" applyFill="1" applyBorder="1" applyAlignment="1">
      <alignment horizontal="right"/>
    </xf>
    <xf numFmtId="171" fontId="25" fillId="2" borderId="1" xfId="1" applyNumberFormat="1" applyFont="1" applyFill="1" applyBorder="1" applyAlignment="1"/>
    <xf numFmtId="171" fontId="20" fillId="2" borderId="1" xfId="1" applyNumberFormat="1" applyFont="1" applyFill="1" applyBorder="1" applyAlignment="1"/>
    <xf numFmtId="169" fontId="25" fillId="2" borderId="1" xfId="1" applyNumberFormat="1" applyFont="1" applyFill="1" applyBorder="1" applyAlignment="1">
      <alignment horizontal="right"/>
    </xf>
    <xf numFmtId="171" fontId="25" fillId="2" borderId="1" xfId="1" applyNumberFormat="1" applyFont="1" applyFill="1" applyBorder="1"/>
    <xf numFmtId="171" fontId="20" fillId="2" borderId="1" xfId="1" applyNumberFormat="1" applyFont="1" applyFill="1" applyBorder="1"/>
    <xf numFmtId="171" fontId="32" fillId="2" borderId="1" xfId="1" applyNumberFormat="1" applyFont="1" applyFill="1" applyBorder="1" applyAlignment="1">
      <alignment horizontal="right"/>
    </xf>
    <xf numFmtId="169" fontId="26" fillId="2" borderId="1" xfId="1" applyNumberFormat="1" applyFont="1" applyFill="1" applyBorder="1" applyAlignment="1">
      <alignment horizontal="right"/>
    </xf>
    <xf numFmtId="171" fontId="25" fillId="2" borderId="1" xfId="0" applyNumberFormat="1" applyFont="1" applyFill="1" applyBorder="1" applyAlignment="1">
      <alignment wrapText="1"/>
    </xf>
    <xf numFmtId="169" fontId="22" fillId="2" borderId="1" xfId="1" applyNumberFormat="1" applyFont="1" applyFill="1" applyBorder="1" applyAlignment="1">
      <alignment horizontal="right"/>
    </xf>
    <xf numFmtId="169" fontId="24" fillId="2" borderId="1" xfId="1" applyNumberFormat="1" applyFont="1" applyFill="1" applyBorder="1" applyAlignment="1">
      <alignment horizontal="right"/>
    </xf>
    <xf numFmtId="169" fontId="25" fillId="2" borderId="1" xfId="1" applyNumberFormat="1" applyFont="1" applyFill="1" applyBorder="1" applyAlignment="1"/>
    <xf numFmtId="169" fontId="20" fillId="2" borderId="1" xfId="1" applyNumberFormat="1" applyFont="1" applyFill="1" applyBorder="1" applyAlignment="1">
      <alignment wrapText="1"/>
    </xf>
    <xf numFmtId="169" fontId="29" fillId="0" borderId="1" xfId="1" applyNumberFormat="1" applyFont="1" applyFill="1" applyBorder="1" applyAlignment="1">
      <alignment wrapText="1"/>
    </xf>
    <xf numFmtId="169" fontId="22" fillId="0" borderId="1" xfId="1" applyNumberFormat="1" applyFont="1" applyFill="1" applyBorder="1" applyAlignment="1">
      <alignment wrapText="1"/>
    </xf>
    <xf numFmtId="171" fontId="22" fillId="0" borderId="1" xfId="1" applyNumberFormat="1" applyFont="1" applyFill="1" applyBorder="1" applyAlignment="1">
      <alignment vertical="center" wrapText="1"/>
    </xf>
    <xf numFmtId="171" fontId="25" fillId="2" borderId="1" xfId="1" applyNumberFormat="1" applyFont="1" applyFill="1" applyBorder="1" applyAlignment="1">
      <alignment horizontal="right" wrapText="1"/>
    </xf>
    <xf numFmtId="0" fontId="19" fillId="0" borderId="0" xfId="0" applyFont="1" applyAlignment="1">
      <alignment wrapText="1"/>
    </xf>
    <xf numFmtId="0" fontId="35" fillId="2" borderId="1" xfId="0" applyFont="1" applyFill="1" applyBorder="1" applyAlignment="1">
      <alignment horizontal="center" vertical="center" wrapText="1"/>
    </xf>
    <xf numFmtId="165" fontId="35" fillId="2" borderId="1" xfId="1" applyNumberFormat="1" applyFont="1" applyFill="1" applyBorder="1" applyAlignment="1">
      <alignment wrapText="1"/>
    </xf>
    <xf numFmtId="0" fontId="35" fillId="2" borderId="1" xfId="1" applyNumberFormat="1" applyFont="1" applyFill="1" applyBorder="1" applyAlignment="1">
      <alignment wrapText="1"/>
    </xf>
    <xf numFmtId="0" fontId="35" fillId="2" borderId="0" xfId="0" applyFont="1" applyFill="1" applyBorder="1" applyAlignment="1">
      <alignment horizontal="right" vertical="center" wrapText="1"/>
    </xf>
    <xf numFmtId="0" fontId="36" fillId="2" borderId="1" xfId="1" applyNumberFormat="1" applyFont="1" applyFill="1" applyBorder="1" applyAlignment="1">
      <alignment wrapText="1"/>
    </xf>
    <xf numFmtId="0" fontId="36" fillId="2" borderId="1" xfId="1" applyNumberFormat="1" applyFont="1" applyFill="1" applyBorder="1" applyAlignment="1">
      <alignment horizontal="justify" vertical="center"/>
    </xf>
    <xf numFmtId="0" fontId="23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justify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54"/>
  <sheetViews>
    <sheetView tabSelected="1" view="pageBreakPreview" topLeftCell="A308" zoomScale="90" zoomScaleNormal="100" zoomScaleSheetLayoutView="90" zoomScalePageLayoutView="90" workbookViewId="0">
      <selection activeCell="A278" sqref="A278:G321"/>
    </sheetView>
  </sheetViews>
  <sheetFormatPr defaultColWidth="9.140625" defaultRowHeight="15"/>
  <cols>
    <col min="1" max="1" width="54.28515625" style="52" customWidth="1"/>
    <col min="2" max="2" width="16" style="19" customWidth="1"/>
    <col min="3" max="3" width="15.42578125" style="19" customWidth="1"/>
    <col min="4" max="4" width="15.28515625" style="28" customWidth="1"/>
    <col min="5" max="5" width="12.85546875" style="53" customWidth="1"/>
    <col min="6" max="6" width="12.7109375" style="257" customWidth="1"/>
    <col min="7" max="7" width="58.140625" style="12" customWidth="1"/>
    <col min="8" max="8" width="36.28515625" style="19" customWidth="1"/>
    <col min="9" max="10" width="9.140625" style="19"/>
    <col min="11" max="11" width="60.28515625" style="19" customWidth="1"/>
    <col min="12" max="16384" width="9.140625" style="19"/>
  </cols>
  <sheetData>
    <row r="1" spans="1:7" ht="15.75" customHeight="1">
      <c r="A1" s="338" t="s">
        <v>193</v>
      </c>
      <c r="B1" s="338"/>
      <c r="C1" s="338"/>
      <c r="D1" s="338"/>
      <c r="E1" s="338"/>
      <c r="F1" s="338"/>
      <c r="G1" s="338"/>
    </row>
    <row r="2" spans="1:7" ht="15.75" customHeight="1">
      <c r="A2" s="112"/>
      <c r="B2" s="113"/>
      <c r="C2" s="113"/>
      <c r="D2" s="113"/>
      <c r="E2" s="112"/>
      <c r="F2" s="112"/>
      <c r="G2" s="113"/>
    </row>
    <row r="3" spans="1:7">
      <c r="B3" s="114"/>
      <c r="C3" s="114"/>
      <c r="D3" s="114"/>
      <c r="F3" s="228" t="s">
        <v>53</v>
      </c>
    </row>
    <row r="4" spans="1:7" ht="90">
      <c r="A4" s="57" t="s">
        <v>66</v>
      </c>
      <c r="B4" s="259" t="s">
        <v>140</v>
      </c>
      <c r="C4" s="259" t="s">
        <v>195</v>
      </c>
      <c r="D4" s="259" t="s">
        <v>194</v>
      </c>
      <c r="E4" s="57" t="s">
        <v>76</v>
      </c>
      <c r="F4" s="57" t="s">
        <v>77</v>
      </c>
    </row>
    <row r="5" spans="1:7">
      <c r="A5" s="176" t="s">
        <v>68</v>
      </c>
      <c r="B5" s="170">
        <f>B6+B8</f>
        <v>3945589.8</v>
      </c>
      <c r="C5" s="170">
        <f>C6+C8</f>
        <v>2908285.1999999997</v>
      </c>
      <c r="D5" s="170">
        <f>D6+D8</f>
        <v>2661440.6999999997</v>
      </c>
      <c r="E5" s="319">
        <f>D5/C5*100</f>
        <v>91.512369557153477</v>
      </c>
      <c r="F5" s="319">
        <f>D5/B5*100</f>
        <v>67.453557893930068</v>
      </c>
    </row>
    <row r="6" spans="1:7">
      <c r="A6" s="177" t="s">
        <v>69</v>
      </c>
      <c r="B6" s="175">
        <f>B31</f>
        <v>3905588.1999999997</v>
      </c>
      <c r="C6" s="175">
        <f>C31</f>
        <v>2876496.6999999997</v>
      </c>
      <c r="D6" s="175">
        <f>D31</f>
        <v>2640279.2999999998</v>
      </c>
      <c r="E6" s="318">
        <f t="shared" ref="E6:E8" si="0">D6/C6*100</f>
        <v>91.788017695274945</v>
      </c>
      <c r="F6" s="318">
        <f t="shared" ref="F6:F8" si="1">D6/B6*100</f>
        <v>67.602603367144539</v>
      </c>
    </row>
    <row r="7" spans="1:7">
      <c r="A7" s="178" t="s">
        <v>70</v>
      </c>
      <c r="B7" s="227">
        <f>B6/B5*100</f>
        <v>98.986169317449068</v>
      </c>
      <c r="C7" s="227">
        <f>C6/C5*100</f>
        <v>98.906967583509356</v>
      </c>
      <c r="D7" s="227">
        <f>D6/D5*100</f>
        <v>99.20488929172835</v>
      </c>
      <c r="E7" s="319"/>
      <c r="F7" s="319"/>
    </row>
    <row r="8" spans="1:7">
      <c r="A8" s="177" t="s">
        <v>71</v>
      </c>
      <c r="B8" s="175">
        <f>B310</f>
        <v>40001.599999999999</v>
      </c>
      <c r="C8" s="175">
        <f>C310</f>
        <v>31788.5</v>
      </c>
      <c r="D8" s="175">
        <f>D310</f>
        <v>21161.4</v>
      </c>
      <c r="E8" s="318">
        <f t="shared" si="0"/>
        <v>66.569356842883437</v>
      </c>
      <c r="F8" s="318">
        <f t="shared" si="1"/>
        <v>52.90138394464222</v>
      </c>
    </row>
    <row r="9" spans="1:7">
      <c r="A9" s="178" t="s">
        <v>70</v>
      </c>
      <c r="B9" s="227">
        <f>B8/B5*100</f>
        <v>1.0138306825509333</v>
      </c>
      <c r="C9" s="227">
        <f>C8/C5*100</f>
        <v>1.0930324164906524</v>
      </c>
      <c r="D9" s="227">
        <f>D8/D5*100</f>
        <v>0.79511070827165164</v>
      </c>
      <c r="E9" s="319"/>
      <c r="F9" s="319"/>
    </row>
    <row r="11" spans="1:7" ht="15.75">
      <c r="A11" s="342" t="s">
        <v>171</v>
      </c>
      <c r="B11" s="342"/>
      <c r="C11" s="342"/>
      <c r="D11" s="342"/>
      <c r="E11" s="342"/>
      <c r="F11" s="342"/>
      <c r="G11" s="331"/>
    </row>
    <row r="12" spans="1:7" ht="15" customHeight="1">
      <c r="A12" s="343"/>
      <c r="B12" s="343"/>
      <c r="C12" s="343"/>
      <c r="D12" s="343"/>
      <c r="F12" s="54" t="s">
        <v>53</v>
      </c>
    </row>
    <row r="13" spans="1:7" ht="90">
      <c r="A13" s="55" t="s">
        <v>67</v>
      </c>
      <c r="B13" s="259" t="s">
        <v>140</v>
      </c>
      <c r="C13" s="259" t="s">
        <v>195</v>
      </c>
      <c r="D13" s="259" t="s">
        <v>194</v>
      </c>
      <c r="E13" s="57" t="s">
        <v>76</v>
      </c>
      <c r="F13" s="57" t="s">
        <v>77</v>
      </c>
    </row>
    <row r="14" spans="1:7" ht="30">
      <c r="A14" s="80" t="s">
        <v>103</v>
      </c>
      <c r="B14" s="81">
        <f>B80</f>
        <v>2047357.1999999997</v>
      </c>
      <c r="C14" s="81">
        <f>C80</f>
        <v>1437057</v>
      </c>
      <c r="D14" s="81">
        <f>D80</f>
        <v>1391553.2</v>
      </c>
      <c r="E14" s="150">
        <f>D14/C14*100</f>
        <v>96.833542441253201</v>
      </c>
      <c r="F14" s="150">
        <f>D14/B14*100</f>
        <v>67.968266602427761</v>
      </c>
      <c r="G14" s="20"/>
    </row>
    <row r="15" spans="1:7" s="22" customFormat="1" ht="45">
      <c r="A15" s="80" t="s">
        <v>90</v>
      </c>
      <c r="B15" s="260">
        <f>B101</f>
        <v>167108.6</v>
      </c>
      <c r="C15" s="260">
        <f>C101</f>
        <v>128810.6</v>
      </c>
      <c r="D15" s="260">
        <f>D101</f>
        <v>126339.9</v>
      </c>
      <c r="E15" s="150">
        <f>D15/C15*100</f>
        <v>98.081912513411154</v>
      </c>
      <c r="F15" s="150">
        <f>D15/B15*100</f>
        <v>75.603469839373901</v>
      </c>
      <c r="G15" s="21"/>
    </row>
    <row r="16" spans="1:7" s="22" customFormat="1" ht="15.75">
      <c r="A16" s="179" t="s">
        <v>146</v>
      </c>
      <c r="B16" s="260">
        <f>B112</f>
        <v>271406.2</v>
      </c>
      <c r="C16" s="260">
        <f>C112</f>
        <v>192867.8</v>
      </c>
      <c r="D16" s="260">
        <f>D112</f>
        <v>174205.1</v>
      </c>
      <c r="E16" s="150">
        <f>D16/C16*100</f>
        <v>90.323579156292553</v>
      </c>
      <c r="F16" s="150">
        <f>D16/B16*100</f>
        <v>64.18611660308423</v>
      </c>
      <c r="G16" s="21"/>
    </row>
    <row r="17" spans="1:7" s="22" customFormat="1" ht="30">
      <c r="A17" s="95" t="s">
        <v>165</v>
      </c>
      <c r="B17" s="81">
        <f>B127</f>
        <v>18992.3</v>
      </c>
      <c r="C17" s="81">
        <f>C127</f>
        <v>18002.400000000001</v>
      </c>
      <c r="D17" s="81">
        <f>D127</f>
        <v>18002.400000000001</v>
      </c>
      <c r="E17" s="150">
        <f t="shared" ref="E17:E31" si="2">D17/C17*100</f>
        <v>100</v>
      </c>
      <c r="F17" s="150">
        <f t="shared" ref="F17:F31" si="3">D17/B17*100</f>
        <v>94.787887722919294</v>
      </c>
      <c r="G17" s="21"/>
    </row>
    <row r="18" spans="1:7" ht="60">
      <c r="A18" s="80" t="s">
        <v>72</v>
      </c>
      <c r="B18" s="81">
        <f>B139</f>
        <v>133287.1</v>
      </c>
      <c r="C18" s="81">
        <f>C139</f>
        <v>116972</v>
      </c>
      <c r="D18" s="81">
        <f>D139</f>
        <v>93591.9</v>
      </c>
      <c r="E18" s="150">
        <f t="shared" si="2"/>
        <v>80.012225147898647</v>
      </c>
      <c r="F18" s="150">
        <f t="shared" si="3"/>
        <v>70.218273186227322</v>
      </c>
      <c r="G18" s="20"/>
    </row>
    <row r="19" spans="1:7" ht="60.75" customHeight="1">
      <c r="A19" s="80" t="s">
        <v>104</v>
      </c>
      <c r="B19" s="81">
        <f>B155</f>
        <v>29591.4</v>
      </c>
      <c r="C19" s="81">
        <f>C155</f>
        <v>22499.200000000001</v>
      </c>
      <c r="D19" s="81">
        <f>D155</f>
        <v>20247.599999999999</v>
      </c>
      <c r="E19" s="150">
        <f>D19/C19*100</f>
        <v>89.992533067842402</v>
      </c>
      <c r="F19" s="150">
        <f>D19/B19*100</f>
        <v>68.423933980818745</v>
      </c>
    </row>
    <row r="20" spans="1:7" ht="30">
      <c r="A20" s="80" t="s">
        <v>105</v>
      </c>
      <c r="B20" s="81">
        <f>B168</f>
        <v>755.9</v>
      </c>
      <c r="C20" s="81">
        <f>C168</f>
        <v>715.9</v>
      </c>
      <c r="D20" s="81">
        <f>D168</f>
        <v>668.9</v>
      </c>
      <c r="E20" s="150">
        <f>D20/C20*100</f>
        <v>93.434837267774824</v>
      </c>
      <c r="F20" s="150">
        <f>D20/B20*100</f>
        <v>88.490541076862016</v>
      </c>
    </row>
    <row r="21" spans="1:7" ht="30">
      <c r="A21" s="80" t="s">
        <v>106</v>
      </c>
      <c r="B21" s="81">
        <f>B178</f>
        <v>71487.400000000009</v>
      </c>
      <c r="C21" s="81">
        <f>C178</f>
        <v>49542.400000000001</v>
      </c>
      <c r="D21" s="81">
        <f>D178</f>
        <v>41759.4</v>
      </c>
      <c r="E21" s="150">
        <f>D21/C21*100</f>
        <v>84.29022413124919</v>
      </c>
      <c r="F21" s="150">
        <f>D21/B21*100</f>
        <v>58.415049365342696</v>
      </c>
    </row>
    <row r="22" spans="1:7" ht="45">
      <c r="A22" s="80" t="s">
        <v>107</v>
      </c>
      <c r="B22" s="81">
        <f>B191</f>
        <v>10513.8</v>
      </c>
      <c r="C22" s="81">
        <f>C191</f>
        <v>7999.7</v>
      </c>
      <c r="D22" s="81">
        <f>D191</f>
        <v>7525</v>
      </c>
      <c r="E22" s="150">
        <f t="shared" si="2"/>
        <v>94.066027476030357</v>
      </c>
      <c r="F22" s="150">
        <f t="shared" si="3"/>
        <v>71.572599821187396</v>
      </c>
    </row>
    <row r="23" spans="1:7" s="23" customFormat="1" ht="90">
      <c r="A23" s="55" t="s">
        <v>67</v>
      </c>
      <c r="B23" s="56" t="s">
        <v>140</v>
      </c>
      <c r="C23" s="56" t="s">
        <v>195</v>
      </c>
      <c r="D23" s="56" t="s">
        <v>194</v>
      </c>
      <c r="E23" s="57" t="s">
        <v>76</v>
      </c>
      <c r="F23" s="57" t="s">
        <v>77</v>
      </c>
      <c r="G23" s="7"/>
    </row>
    <row r="24" spans="1:7" ht="47.25" customHeight="1">
      <c r="A24" s="80" t="s">
        <v>108</v>
      </c>
      <c r="B24" s="81">
        <f>B208</f>
        <v>55328</v>
      </c>
      <c r="C24" s="81">
        <f>C208</f>
        <v>43403.7</v>
      </c>
      <c r="D24" s="81">
        <f>D208</f>
        <v>39164.299999999996</v>
      </c>
      <c r="E24" s="150">
        <f t="shared" si="2"/>
        <v>90.232629937079096</v>
      </c>
      <c r="F24" s="150">
        <f t="shared" si="3"/>
        <v>70.785678137651814</v>
      </c>
    </row>
    <row r="25" spans="1:7" ht="30">
      <c r="A25" s="80" t="s">
        <v>109</v>
      </c>
      <c r="B25" s="81">
        <f>B224</f>
        <v>18446.3</v>
      </c>
      <c r="C25" s="81">
        <f>C224</f>
        <v>14416.1</v>
      </c>
      <c r="D25" s="81">
        <f>D224</f>
        <v>13134.400000000001</v>
      </c>
      <c r="E25" s="150">
        <f t="shared" si="2"/>
        <v>91.109245912556105</v>
      </c>
      <c r="F25" s="150">
        <f t="shared" si="3"/>
        <v>71.203439172083307</v>
      </c>
    </row>
    <row r="26" spans="1:7" s="23" customFormat="1" ht="45">
      <c r="A26" s="80" t="s">
        <v>110</v>
      </c>
      <c r="B26" s="81">
        <f>B238</f>
        <v>211109.69999999998</v>
      </c>
      <c r="C26" s="81">
        <f>C238</f>
        <v>210048.3</v>
      </c>
      <c r="D26" s="81">
        <f>D238</f>
        <v>140913.20000000001</v>
      </c>
      <c r="E26" s="150">
        <f t="shared" si="2"/>
        <v>67.086094007901991</v>
      </c>
      <c r="F26" s="150">
        <f t="shared" si="3"/>
        <v>66.748804057795553</v>
      </c>
      <c r="G26" s="7"/>
    </row>
    <row r="27" spans="1:7" s="24" customFormat="1" ht="45">
      <c r="A27" s="80" t="s">
        <v>111</v>
      </c>
      <c r="B27" s="81">
        <f>B253</f>
        <v>77591.100000000006</v>
      </c>
      <c r="C27" s="81">
        <f>C253</f>
        <v>62041.2</v>
      </c>
      <c r="D27" s="81">
        <f>D253</f>
        <v>46445.399999999994</v>
      </c>
      <c r="E27" s="150">
        <f>D27/C27*100</f>
        <v>74.862188352256226</v>
      </c>
      <c r="F27" s="150">
        <f>D27/B27*100</f>
        <v>59.85918488074018</v>
      </c>
      <c r="G27" s="13"/>
    </row>
    <row r="28" spans="1:7" s="23" customFormat="1" ht="30">
      <c r="A28" s="80" t="s">
        <v>112</v>
      </c>
      <c r="B28" s="81">
        <f>B270</f>
        <v>31079.200000000001</v>
      </c>
      <c r="C28" s="81">
        <f>C270</f>
        <v>22139.1</v>
      </c>
      <c r="D28" s="81">
        <f>D270</f>
        <v>19558.2</v>
      </c>
      <c r="E28" s="150">
        <f t="shared" si="2"/>
        <v>88.342344539750954</v>
      </c>
      <c r="F28" s="150">
        <f t="shared" si="3"/>
        <v>62.930191253314113</v>
      </c>
      <c r="G28" s="7"/>
    </row>
    <row r="29" spans="1:7" ht="45">
      <c r="A29" s="80" t="s">
        <v>113</v>
      </c>
      <c r="B29" s="81">
        <f>B280</f>
        <v>464821.1</v>
      </c>
      <c r="C29" s="81">
        <f>C280</f>
        <v>352802.39999999997</v>
      </c>
      <c r="D29" s="81">
        <f>D280</f>
        <v>332036.10000000003</v>
      </c>
      <c r="E29" s="150">
        <f t="shared" si="2"/>
        <v>94.113900585710326</v>
      </c>
      <c r="F29" s="150">
        <f t="shared" si="3"/>
        <v>71.433095442526167</v>
      </c>
    </row>
    <row r="30" spans="1:7" s="24" customFormat="1" ht="45">
      <c r="A30" s="80" t="s">
        <v>114</v>
      </c>
      <c r="B30" s="81">
        <f>B293</f>
        <v>296712.90000000002</v>
      </c>
      <c r="C30" s="81">
        <f>C293</f>
        <v>197178.9</v>
      </c>
      <c r="D30" s="81">
        <f>D293</f>
        <v>175134.3</v>
      </c>
      <c r="E30" s="150">
        <f t="shared" si="2"/>
        <v>88.820000517296734</v>
      </c>
      <c r="F30" s="150">
        <f t="shared" si="3"/>
        <v>59.024835118392218</v>
      </c>
      <c r="G30" s="13"/>
    </row>
    <row r="31" spans="1:7" s="25" customFormat="1" ht="16.899999999999999" customHeight="1">
      <c r="A31" s="180" t="s">
        <v>58</v>
      </c>
      <c r="B31" s="261">
        <f>B14+B15+B16+B17+B18+B19+B20+B21+B22+B24+B25+B26+B27+B28+B29+B30</f>
        <v>3905588.1999999997</v>
      </c>
      <c r="C31" s="261">
        <f>C14+C15+C16+C17+C18+C19+C20+C21+C22+C24+C25+C26+C27+C28+C29+C30</f>
        <v>2876496.6999999997</v>
      </c>
      <c r="D31" s="261">
        <f>D14+D15+D16+D17+D18+D19+D20+D21+D22+D24+D25+D26+D27+D28+D29+D30</f>
        <v>2640279.2999999998</v>
      </c>
      <c r="E31" s="330">
        <f t="shared" si="2"/>
        <v>91.788017695274945</v>
      </c>
      <c r="F31" s="330">
        <f t="shared" si="3"/>
        <v>67.602603367144539</v>
      </c>
      <c r="G31" s="15"/>
    </row>
    <row r="32" spans="1:7" s="25" customFormat="1" ht="8.25" customHeight="1">
      <c r="A32" s="181"/>
      <c r="B32" s="16"/>
      <c r="C32" s="16"/>
      <c r="D32" s="16"/>
      <c r="E32" s="229"/>
      <c r="F32" s="230"/>
      <c r="G32" s="15"/>
    </row>
    <row r="33" spans="1:7" s="66" customFormat="1" ht="22.5" customHeight="1">
      <c r="A33" s="344" t="s">
        <v>172</v>
      </c>
      <c r="B33" s="344"/>
      <c r="C33" s="344"/>
      <c r="D33" s="344"/>
      <c r="E33" s="344"/>
      <c r="F33" s="344"/>
      <c r="G33" s="290"/>
    </row>
    <row r="34" spans="1:7" s="26" customFormat="1" ht="18" customHeight="1">
      <c r="A34" s="182"/>
      <c r="B34" s="116"/>
      <c r="E34" s="182"/>
      <c r="F34" s="231" t="s">
        <v>53</v>
      </c>
      <c r="G34" s="10"/>
    </row>
    <row r="35" spans="1:7" s="26" customFormat="1" ht="90">
      <c r="A35" s="183" t="s">
        <v>98</v>
      </c>
      <c r="B35" s="259" t="s">
        <v>140</v>
      </c>
      <c r="C35" s="259" t="s">
        <v>195</v>
      </c>
      <c r="D35" s="259" t="s">
        <v>194</v>
      </c>
      <c r="E35" s="57" t="s">
        <v>76</v>
      </c>
      <c r="F35" s="57" t="s">
        <v>77</v>
      </c>
      <c r="G35" s="29"/>
    </row>
    <row r="36" spans="1:7" s="26" customFormat="1" ht="28.5">
      <c r="A36" s="184" t="s">
        <v>99</v>
      </c>
      <c r="B36" s="232">
        <f>B37+B42</f>
        <v>20020.900000000001</v>
      </c>
      <c r="C36" s="232">
        <f t="shared" ref="C36:D36" si="4">C37+C42</f>
        <v>20020.900000000001</v>
      </c>
      <c r="D36" s="232">
        <f t="shared" si="4"/>
        <v>20011.699999999997</v>
      </c>
      <c r="E36" s="327">
        <f>D36/C36*100</f>
        <v>99.954048019819268</v>
      </c>
      <c r="F36" s="327">
        <f t="shared" ref="F36" si="5">D36/B36*100</f>
        <v>99.954048019819268</v>
      </c>
      <c r="G36" s="30"/>
    </row>
    <row r="37" spans="1:7" s="26" customFormat="1">
      <c r="A37" s="185" t="s">
        <v>166</v>
      </c>
      <c r="B37" s="262">
        <f>B38</f>
        <v>17055.300000000003</v>
      </c>
      <c r="C37" s="263">
        <f>C38</f>
        <v>17055.300000000003</v>
      </c>
      <c r="D37" s="263">
        <f>D38</f>
        <v>17046.099999999999</v>
      </c>
      <c r="E37" s="328">
        <f>D37/C37*100</f>
        <v>99.946057823667687</v>
      </c>
      <c r="F37" s="328">
        <f>D37/B37*100</f>
        <v>99.946057823667687</v>
      </c>
      <c r="G37" s="31"/>
    </row>
    <row r="38" spans="1:7" s="26" customFormat="1" ht="30" customHeight="1">
      <c r="A38" s="186" t="s">
        <v>97</v>
      </c>
      <c r="B38" s="264">
        <f>B39+B40+B41</f>
        <v>17055.300000000003</v>
      </c>
      <c r="C38" s="265">
        <f>C39+C40+C41</f>
        <v>17055.300000000003</v>
      </c>
      <c r="D38" s="265">
        <f>D39+D40+D41</f>
        <v>17046.099999999999</v>
      </c>
      <c r="E38" s="328">
        <f>D38/C38*100</f>
        <v>99.946057823667687</v>
      </c>
      <c r="F38" s="328">
        <f>D38/B38*100</f>
        <v>99.946057823667687</v>
      </c>
      <c r="G38" s="34"/>
    </row>
    <row r="39" spans="1:7" s="26" customFormat="1" ht="12" customHeight="1">
      <c r="A39" s="187" t="s">
        <v>3</v>
      </c>
      <c r="B39" s="266">
        <v>1727.1</v>
      </c>
      <c r="C39" s="266">
        <v>1727.1</v>
      </c>
      <c r="D39" s="267">
        <v>1725.6</v>
      </c>
      <c r="E39" s="328">
        <f>D39/C39*100</f>
        <v>99.913149209657803</v>
      </c>
      <c r="F39" s="328">
        <f>D39/B39*100</f>
        <v>99.913149209657803</v>
      </c>
      <c r="G39" s="33"/>
    </row>
    <row r="40" spans="1:7" s="26" customFormat="1" ht="12" customHeight="1">
      <c r="A40" s="187" t="s">
        <v>4</v>
      </c>
      <c r="B40" s="266">
        <v>9350.2000000000007</v>
      </c>
      <c r="C40" s="266">
        <v>9350.2000000000007</v>
      </c>
      <c r="D40" s="268">
        <v>9345.5</v>
      </c>
      <c r="E40" s="328">
        <f t="shared" ref="E40:E41" si="6">D40/C40*100</f>
        <v>99.949733695535912</v>
      </c>
      <c r="F40" s="328">
        <f t="shared" ref="F40:F42" si="7">D40/B40*100</f>
        <v>99.949733695535912</v>
      </c>
      <c r="G40" s="33"/>
    </row>
    <row r="41" spans="1:7" s="26" customFormat="1" ht="12" customHeight="1">
      <c r="A41" s="187" t="s">
        <v>5</v>
      </c>
      <c r="B41" s="266">
        <f>B242</f>
        <v>5978</v>
      </c>
      <c r="C41" s="266">
        <v>5978</v>
      </c>
      <c r="D41" s="268">
        <v>5975</v>
      </c>
      <c r="E41" s="328">
        <f t="shared" si="6"/>
        <v>99.949815991970553</v>
      </c>
      <c r="F41" s="328">
        <f t="shared" si="7"/>
        <v>99.949815991970553</v>
      </c>
      <c r="G41" s="33"/>
    </row>
    <row r="42" spans="1:7" s="26" customFormat="1" ht="45">
      <c r="A42" s="185" t="s">
        <v>167</v>
      </c>
      <c r="B42" s="271">
        <f>B44+B47</f>
        <v>2965.6</v>
      </c>
      <c r="C42" s="271">
        <f t="shared" ref="C42:D42" si="8">C44+C47</f>
        <v>2965.6</v>
      </c>
      <c r="D42" s="271">
        <f t="shared" si="8"/>
        <v>2965.6</v>
      </c>
      <c r="E42" s="276">
        <f t="shared" ref="E42" si="9">D42/C42*100</f>
        <v>100</v>
      </c>
      <c r="F42" s="276">
        <f t="shared" si="7"/>
        <v>100</v>
      </c>
      <c r="G42" s="35"/>
    </row>
    <row r="43" spans="1:7" s="26" customFormat="1" ht="90">
      <c r="A43" s="183" t="s">
        <v>98</v>
      </c>
      <c r="B43" s="259" t="s">
        <v>140</v>
      </c>
      <c r="C43" s="259" t="s">
        <v>195</v>
      </c>
      <c r="D43" s="259" t="s">
        <v>194</v>
      </c>
      <c r="E43" s="57" t="s">
        <v>76</v>
      </c>
      <c r="F43" s="57" t="s">
        <v>77</v>
      </c>
      <c r="G43" s="35"/>
    </row>
    <row r="44" spans="1:7" s="26" customFormat="1" ht="36" customHeight="1">
      <c r="A44" s="95" t="s">
        <v>136</v>
      </c>
      <c r="B44" s="269">
        <f>SUM(B45:B46)</f>
        <v>304.09999999999997</v>
      </c>
      <c r="C44" s="269">
        <f>SUM(C45:C46)</f>
        <v>304.09999999999997</v>
      </c>
      <c r="D44" s="269">
        <f>SUM(D45:D46)</f>
        <v>304.09999999999997</v>
      </c>
      <c r="E44" s="329">
        <f t="shared" ref="E44:E48" si="10">D44/C44*100</f>
        <v>100</v>
      </c>
      <c r="F44" s="329">
        <f t="shared" ref="F44:F48" si="11">D44/B44*100</f>
        <v>100</v>
      </c>
      <c r="G44" s="32"/>
    </row>
    <row r="45" spans="1:7" s="26" customFormat="1" ht="12" customHeight="1">
      <c r="A45" s="187" t="s">
        <v>3</v>
      </c>
      <c r="B45" s="270">
        <v>15.2</v>
      </c>
      <c r="C45" s="270">
        <v>15.2</v>
      </c>
      <c r="D45" s="270">
        <v>15.2</v>
      </c>
      <c r="E45" s="329">
        <f t="shared" si="10"/>
        <v>100</v>
      </c>
      <c r="F45" s="329">
        <f t="shared" si="11"/>
        <v>100</v>
      </c>
      <c r="G45" s="33"/>
    </row>
    <row r="46" spans="1:7" s="26" customFormat="1" ht="12" customHeight="1">
      <c r="A46" s="187" t="s">
        <v>4</v>
      </c>
      <c r="B46" s="270">
        <v>288.89999999999998</v>
      </c>
      <c r="C46" s="270">
        <v>288.89999999999998</v>
      </c>
      <c r="D46" s="270">
        <v>288.89999999999998</v>
      </c>
      <c r="E46" s="329">
        <f t="shared" si="10"/>
        <v>100</v>
      </c>
      <c r="F46" s="329">
        <f t="shared" si="11"/>
        <v>100</v>
      </c>
      <c r="G46" s="33"/>
    </row>
    <row r="47" spans="1:7" s="26" customFormat="1" ht="30">
      <c r="A47" s="95" t="s">
        <v>156</v>
      </c>
      <c r="B47" s="269">
        <f>B48+B49</f>
        <v>2661.5</v>
      </c>
      <c r="C47" s="269">
        <f t="shared" ref="C47:D47" si="12">C48+C49</f>
        <v>2661.5</v>
      </c>
      <c r="D47" s="269">
        <f t="shared" si="12"/>
        <v>2661.5</v>
      </c>
      <c r="E47" s="329">
        <f t="shared" si="10"/>
        <v>100</v>
      </c>
      <c r="F47" s="329">
        <f t="shared" si="11"/>
        <v>100</v>
      </c>
      <c r="G47" s="33"/>
    </row>
    <row r="48" spans="1:7" s="26" customFormat="1">
      <c r="A48" s="188" t="s">
        <v>3</v>
      </c>
      <c r="B48" s="270">
        <v>133.1</v>
      </c>
      <c r="C48" s="270">
        <v>133.1</v>
      </c>
      <c r="D48" s="270">
        <v>133.1</v>
      </c>
      <c r="E48" s="329">
        <f t="shared" si="10"/>
        <v>100</v>
      </c>
      <c r="F48" s="329">
        <f t="shared" si="11"/>
        <v>100</v>
      </c>
      <c r="G48" s="33"/>
    </row>
    <row r="49" spans="1:7" s="26" customFormat="1">
      <c r="A49" s="188" t="s">
        <v>4</v>
      </c>
      <c r="B49" s="270">
        <v>2528.4</v>
      </c>
      <c r="C49" s="270">
        <v>2528.4</v>
      </c>
      <c r="D49" s="270">
        <v>2528.4</v>
      </c>
      <c r="E49" s="329">
        <f>D49/C49*100</f>
        <v>100</v>
      </c>
      <c r="F49" s="329">
        <f>D49/B49*100</f>
        <v>100</v>
      </c>
      <c r="G49" s="33"/>
    </row>
    <row r="50" spans="1:7" s="26" customFormat="1" ht="12" customHeight="1">
      <c r="A50" s="189"/>
      <c r="B50" s="17"/>
      <c r="C50" s="17"/>
      <c r="D50" s="17"/>
      <c r="E50" s="233"/>
      <c r="F50" s="234"/>
      <c r="G50" s="14"/>
    </row>
    <row r="51" spans="1:7" s="26" customFormat="1" ht="37.5" customHeight="1">
      <c r="A51" s="338" t="s">
        <v>141</v>
      </c>
      <c r="B51" s="338"/>
      <c r="C51" s="338"/>
      <c r="D51" s="338"/>
      <c r="E51" s="338"/>
      <c r="F51" s="338"/>
      <c r="G51" s="14"/>
    </row>
    <row r="52" spans="1:7" s="26" customFormat="1" ht="17.25" customHeight="1">
      <c r="A52" s="190"/>
      <c r="B52" s="117"/>
      <c r="C52" s="117"/>
      <c r="D52" s="117"/>
      <c r="E52" s="190"/>
      <c r="F52" s="231" t="s">
        <v>53</v>
      </c>
      <c r="G52" s="14"/>
    </row>
    <row r="53" spans="1:7" s="26" customFormat="1" ht="90">
      <c r="A53" s="191" t="s">
        <v>100</v>
      </c>
      <c r="B53" s="259" t="s">
        <v>140</v>
      </c>
      <c r="C53" s="259" t="s">
        <v>195</v>
      </c>
      <c r="D53" s="259" t="s">
        <v>194</v>
      </c>
      <c r="E53" s="57" t="s">
        <v>76</v>
      </c>
      <c r="F53" s="57" t="s">
        <v>77</v>
      </c>
      <c r="G53" s="278"/>
    </row>
    <row r="54" spans="1:7" s="26" customFormat="1" ht="35.25" customHeight="1">
      <c r="A54" s="192" t="s">
        <v>137</v>
      </c>
      <c r="B54" s="275">
        <f>B55+B62+B66</f>
        <v>9563.7999999999993</v>
      </c>
      <c r="C54" s="275">
        <f t="shared" ref="C54:D54" si="13">C55+C62+C66</f>
        <v>1724.7</v>
      </c>
      <c r="D54" s="275">
        <f t="shared" si="13"/>
        <v>167.5</v>
      </c>
      <c r="E54" s="235">
        <f>D54/C54*100</f>
        <v>9.711833942134863</v>
      </c>
      <c r="F54" s="235">
        <f t="shared" ref="F54:F72" si="14">D54/B54*100</f>
        <v>1.7513958886635022</v>
      </c>
      <c r="G54" s="14"/>
    </row>
    <row r="55" spans="1:7" s="26" customFormat="1" ht="35.25" customHeight="1">
      <c r="A55" s="192" t="s">
        <v>175</v>
      </c>
      <c r="B55" s="275">
        <f>B56+B59</f>
        <v>681</v>
      </c>
      <c r="C55" s="275">
        <f>C56+C59</f>
        <v>681</v>
      </c>
      <c r="D55" s="276">
        <f t="shared" ref="D55:D56" si="15">D56</f>
        <v>0</v>
      </c>
      <c r="E55" s="236">
        <v>0</v>
      </c>
      <c r="F55" s="236">
        <v>0</v>
      </c>
      <c r="G55" s="14"/>
    </row>
    <row r="56" spans="1:7" s="26" customFormat="1">
      <c r="A56" s="193" t="s">
        <v>62</v>
      </c>
      <c r="B56" s="276">
        <f>B57</f>
        <v>166.3</v>
      </c>
      <c r="C56" s="276">
        <f t="shared" ref="C56" si="16">C57</f>
        <v>166.3</v>
      </c>
      <c r="D56" s="276">
        <f t="shared" si="15"/>
        <v>0</v>
      </c>
      <c r="E56" s="236">
        <v>0</v>
      </c>
      <c r="F56" s="236">
        <v>0</v>
      </c>
      <c r="G56" s="14"/>
    </row>
    <row r="57" spans="1:7" s="26" customFormat="1" ht="32.25" customHeight="1">
      <c r="A57" s="193" t="s">
        <v>176</v>
      </c>
      <c r="B57" s="276">
        <f>B58</f>
        <v>166.3</v>
      </c>
      <c r="C57" s="276">
        <f t="shared" ref="C57:D57" si="17">C58</f>
        <v>166.3</v>
      </c>
      <c r="D57" s="276">
        <f t="shared" si="17"/>
        <v>0</v>
      </c>
      <c r="E57" s="236">
        <v>0</v>
      </c>
      <c r="F57" s="236">
        <v>0</v>
      </c>
      <c r="G57" s="14"/>
    </row>
    <row r="58" spans="1:7" s="26" customFormat="1" ht="46.5" customHeight="1">
      <c r="A58" s="194" t="s">
        <v>182</v>
      </c>
      <c r="B58" s="277">
        <f>116.4+49.9</f>
        <v>166.3</v>
      </c>
      <c r="C58" s="277">
        <f>116.4+49.9</f>
        <v>166.3</v>
      </c>
      <c r="D58" s="277">
        <v>0</v>
      </c>
      <c r="E58" s="236">
        <v>0</v>
      </c>
      <c r="F58" s="236">
        <v>0</v>
      </c>
      <c r="G58" s="14"/>
    </row>
    <row r="59" spans="1:7" s="26" customFormat="1">
      <c r="A59" s="193" t="s">
        <v>64</v>
      </c>
      <c r="B59" s="276">
        <f>B60</f>
        <v>514.70000000000005</v>
      </c>
      <c r="C59" s="277">
        <f>C60</f>
        <v>514.70000000000005</v>
      </c>
      <c r="D59" s="277">
        <v>0</v>
      </c>
      <c r="E59" s="236">
        <v>0</v>
      </c>
      <c r="F59" s="236">
        <v>0</v>
      </c>
      <c r="G59" s="14"/>
    </row>
    <row r="60" spans="1:7" s="26" customFormat="1" ht="108" customHeight="1">
      <c r="A60" s="194" t="s">
        <v>177</v>
      </c>
      <c r="B60" s="277">
        <f>B61</f>
        <v>514.70000000000005</v>
      </c>
      <c r="C60" s="277">
        <f>C61</f>
        <v>514.70000000000005</v>
      </c>
      <c r="D60" s="277">
        <v>0</v>
      </c>
      <c r="E60" s="236">
        <v>0</v>
      </c>
      <c r="F60" s="236">
        <v>0</v>
      </c>
      <c r="G60" s="14"/>
    </row>
    <row r="61" spans="1:7" s="26" customFormat="1" ht="46.5" customHeight="1">
      <c r="A61" s="194" t="s">
        <v>178</v>
      </c>
      <c r="B61" s="277">
        <f>360.3+154.4</f>
        <v>514.70000000000005</v>
      </c>
      <c r="C61" s="277">
        <f>360.3+154.4</f>
        <v>514.70000000000005</v>
      </c>
      <c r="D61" s="277">
        <v>0</v>
      </c>
      <c r="E61" s="236">
        <v>0</v>
      </c>
      <c r="F61" s="236">
        <v>0</v>
      </c>
      <c r="G61" s="14"/>
    </row>
    <row r="62" spans="1:7" s="26" customFormat="1" ht="14.25" customHeight="1">
      <c r="A62" s="195" t="s">
        <v>179</v>
      </c>
      <c r="B62" s="274">
        <f>B64</f>
        <v>50</v>
      </c>
      <c r="C62" s="274">
        <f>C64</f>
        <v>50</v>
      </c>
      <c r="D62" s="274">
        <f>D64</f>
        <v>50</v>
      </c>
      <c r="E62" s="235">
        <f>D62/C62*100</f>
        <v>100</v>
      </c>
      <c r="F62" s="235">
        <f t="shared" si="14"/>
        <v>100</v>
      </c>
      <c r="G62" s="14"/>
    </row>
    <row r="63" spans="1:7" s="26" customFormat="1" ht="90">
      <c r="A63" s="191" t="s">
        <v>100</v>
      </c>
      <c r="B63" s="259" t="s">
        <v>140</v>
      </c>
      <c r="C63" s="259" t="s">
        <v>195</v>
      </c>
      <c r="D63" s="259" t="s">
        <v>194</v>
      </c>
      <c r="E63" s="57" t="s">
        <v>76</v>
      </c>
      <c r="F63" s="57" t="s">
        <v>77</v>
      </c>
      <c r="G63" s="14"/>
    </row>
    <row r="64" spans="1:7" s="26" customFormat="1" ht="66.75" customHeight="1">
      <c r="A64" s="196" t="s">
        <v>101</v>
      </c>
      <c r="B64" s="272">
        <f t="shared" ref="B64:D64" si="18">B65</f>
        <v>50</v>
      </c>
      <c r="C64" s="272">
        <f t="shared" si="18"/>
        <v>50</v>
      </c>
      <c r="D64" s="272">
        <f t="shared" si="18"/>
        <v>50</v>
      </c>
      <c r="E64" s="237">
        <f>D64/C64*100</f>
        <v>100</v>
      </c>
      <c r="F64" s="237">
        <f t="shared" si="14"/>
        <v>100</v>
      </c>
      <c r="G64" s="14"/>
    </row>
    <row r="65" spans="1:7" s="26" customFormat="1" ht="25.5">
      <c r="A65" s="197" t="s">
        <v>102</v>
      </c>
      <c r="B65" s="273">
        <f>B118</f>
        <v>50</v>
      </c>
      <c r="C65" s="273">
        <f t="shared" ref="C65:D65" si="19">C118</f>
        <v>50</v>
      </c>
      <c r="D65" s="273">
        <f t="shared" si="19"/>
        <v>50</v>
      </c>
      <c r="E65" s="236">
        <f>D65/C65*100</f>
        <v>100</v>
      </c>
      <c r="F65" s="236">
        <f t="shared" si="14"/>
        <v>100</v>
      </c>
      <c r="G65" s="14"/>
    </row>
    <row r="66" spans="1:7" s="26" customFormat="1" ht="44.25" customHeight="1">
      <c r="A66" s="195" t="s">
        <v>180</v>
      </c>
      <c r="B66" s="274">
        <f>B67</f>
        <v>8832.7999999999993</v>
      </c>
      <c r="C66" s="274">
        <f t="shared" ref="C66:D67" si="20">C67</f>
        <v>993.7</v>
      </c>
      <c r="D66" s="274">
        <f t="shared" si="20"/>
        <v>117.5</v>
      </c>
      <c r="E66" s="235">
        <f>D66/C66*100</f>
        <v>11.824494314179329</v>
      </c>
      <c r="F66" s="235">
        <f t="shared" si="14"/>
        <v>1.3302689973734265</v>
      </c>
      <c r="G66" s="14"/>
    </row>
    <row r="67" spans="1:7" s="26" customFormat="1" ht="51" customHeight="1">
      <c r="A67" s="198" t="s">
        <v>170</v>
      </c>
      <c r="B67" s="272">
        <f>B68</f>
        <v>8832.7999999999993</v>
      </c>
      <c r="C67" s="272">
        <f t="shared" si="20"/>
        <v>993.7</v>
      </c>
      <c r="D67" s="272">
        <f t="shared" si="20"/>
        <v>117.5</v>
      </c>
      <c r="E67" s="237">
        <f>D67/C67*100</f>
        <v>11.824494314179329</v>
      </c>
      <c r="F67" s="237">
        <f t="shared" si="14"/>
        <v>1.3302689973734265</v>
      </c>
      <c r="G67" s="14"/>
    </row>
    <row r="68" spans="1:7" s="26" customFormat="1" ht="30">
      <c r="A68" s="198" t="s">
        <v>181</v>
      </c>
      <c r="B68" s="272">
        <f>B69+B70+B71+B72+B73</f>
        <v>8832.7999999999993</v>
      </c>
      <c r="C68" s="272">
        <f>C69+C70+C71+C72+C73</f>
        <v>993.7</v>
      </c>
      <c r="D68" s="272">
        <f>D69+D70+D71+D72+D73</f>
        <v>117.5</v>
      </c>
      <c r="E68" s="237">
        <f>D68/C68*100</f>
        <v>11.824494314179329</v>
      </c>
      <c r="F68" s="237">
        <f t="shared" si="14"/>
        <v>1.3302689973734265</v>
      </c>
      <c r="G68" s="14"/>
    </row>
    <row r="69" spans="1:7" s="101" customFormat="1" ht="72.75" customHeight="1">
      <c r="A69" s="199" t="s">
        <v>183</v>
      </c>
      <c r="B69" s="273">
        <f>611.6+262.1</f>
        <v>873.7</v>
      </c>
      <c r="C69" s="273">
        <f>611.6+262.1</f>
        <v>873.7</v>
      </c>
      <c r="D69" s="272">
        <v>0</v>
      </c>
      <c r="E69" s="237">
        <f t="shared" ref="E69" si="21">D69/C69*100</f>
        <v>0</v>
      </c>
      <c r="F69" s="237">
        <f t="shared" si="14"/>
        <v>0</v>
      </c>
      <c r="G69" s="100"/>
    </row>
    <row r="70" spans="1:7" s="101" customFormat="1" ht="76.5" customHeight="1">
      <c r="A70" s="199" t="s">
        <v>184</v>
      </c>
      <c r="B70" s="273">
        <f>4624.4+1981.9</f>
        <v>6606.2999999999993</v>
      </c>
      <c r="C70" s="272">
        <v>0</v>
      </c>
      <c r="D70" s="272">
        <v>0</v>
      </c>
      <c r="E70" s="237">
        <v>0</v>
      </c>
      <c r="F70" s="237">
        <f t="shared" si="14"/>
        <v>0</v>
      </c>
      <c r="G70" s="100"/>
    </row>
    <row r="71" spans="1:7" s="101" customFormat="1" ht="57.75" customHeight="1">
      <c r="A71" s="199" t="s">
        <v>185</v>
      </c>
      <c r="B71" s="273">
        <f>256.8+110.1</f>
        <v>366.9</v>
      </c>
      <c r="C71" s="272">
        <v>0</v>
      </c>
      <c r="D71" s="272">
        <v>0</v>
      </c>
      <c r="E71" s="237">
        <v>0</v>
      </c>
      <c r="F71" s="237">
        <f t="shared" si="14"/>
        <v>0</v>
      </c>
      <c r="G71" s="100"/>
    </row>
    <row r="72" spans="1:7" s="101" customFormat="1" ht="45">
      <c r="A72" s="199" t="s">
        <v>190</v>
      </c>
      <c r="B72" s="273">
        <f>497.6+213.3</f>
        <v>710.90000000000009</v>
      </c>
      <c r="C72" s="272">
        <v>0</v>
      </c>
      <c r="D72" s="272">
        <v>0</v>
      </c>
      <c r="E72" s="237">
        <v>0</v>
      </c>
      <c r="F72" s="237">
        <f t="shared" si="14"/>
        <v>0</v>
      </c>
      <c r="G72" s="100"/>
    </row>
    <row r="73" spans="1:7" s="26" customFormat="1" ht="20.25" customHeight="1">
      <c r="A73" s="176" t="s">
        <v>188</v>
      </c>
      <c r="B73" s="170">
        <v>275</v>
      </c>
      <c r="C73" s="272">
        <v>120</v>
      </c>
      <c r="D73" s="272">
        <v>117.5</v>
      </c>
      <c r="E73" s="237">
        <f>D73/C73*100</f>
        <v>97.916666666666657</v>
      </c>
      <c r="F73" s="237">
        <f>D73/B73*100</f>
        <v>42.727272727272727</v>
      </c>
      <c r="G73" s="14"/>
    </row>
    <row r="74" spans="1:7" s="58" customFormat="1" ht="18.600000000000001" customHeight="1">
      <c r="A74" s="338" t="s">
        <v>59</v>
      </c>
      <c r="B74" s="338"/>
      <c r="C74" s="338"/>
      <c r="D74" s="338"/>
      <c r="E74" s="338"/>
      <c r="F74" s="338"/>
      <c r="G74" s="338"/>
    </row>
    <row r="75" spans="1:7" s="58" customFormat="1" ht="19.899999999999999" customHeight="1">
      <c r="A75" s="339" t="s">
        <v>60</v>
      </c>
      <c r="B75" s="339"/>
      <c r="C75" s="339"/>
      <c r="D75" s="339"/>
      <c r="E75" s="339"/>
      <c r="F75" s="339"/>
      <c r="G75" s="339"/>
    </row>
    <row r="76" spans="1:7" s="58" customFormat="1" ht="20.25" customHeight="1">
      <c r="A76" s="339" t="s">
        <v>61</v>
      </c>
      <c r="B76" s="339"/>
      <c r="C76" s="339"/>
      <c r="D76" s="339"/>
      <c r="E76" s="339"/>
      <c r="F76" s="339"/>
      <c r="G76" s="339"/>
    </row>
    <row r="77" spans="1:7" s="59" customFormat="1" ht="31.15" customHeight="1">
      <c r="A77" s="339" t="s">
        <v>9</v>
      </c>
      <c r="B77" s="339"/>
      <c r="C77" s="339"/>
      <c r="D77" s="339"/>
      <c r="E77" s="339"/>
      <c r="F77" s="339"/>
      <c r="G77" s="339"/>
    </row>
    <row r="78" spans="1:7" s="58" customFormat="1" ht="15.6" customHeight="1">
      <c r="A78" s="60"/>
      <c r="B78" s="61"/>
      <c r="C78" s="61"/>
      <c r="E78" s="62"/>
      <c r="F78" s="63"/>
      <c r="G78" s="64" t="s">
        <v>53</v>
      </c>
    </row>
    <row r="79" spans="1:7" s="66" customFormat="1" ht="90" customHeight="1">
      <c r="A79" s="65" t="s">
        <v>1</v>
      </c>
      <c r="B79" s="259" t="s">
        <v>140</v>
      </c>
      <c r="C79" s="259" t="s">
        <v>195</v>
      </c>
      <c r="D79" s="259" t="s">
        <v>194</v>
      </c>
      <c r="E79" s="57" t="s">
        <v>76</v>
      </c>
      <c r="F79" s="57" t="s">
        <v>77</v>
      </c>
      <c r="G79" s="57" t="s">
        <v>138</v>
      </c>
    </row>
    <row r="80" spans="1:7" ht="17.45" customHeight="1">
      <c r="A80" s="67" t="s">
        <v>8</v>
      </c>
      <c r="B80" s="103">
        <f>B84+B86+B87+B88+B89+B90+B92</f>
        <v>2047357.1999999997</v>
      </c>
      <c r="C80" s="103">
        <f>C84+C86+C87+C88+C89+C90+C92</f>
        <v>1437057</v>
      </c>
      <c r="D80" s="103">
        <f>D84+D86+D87+D88+D89+D90+D92</f>
        <v>1391553.2</v>
      </c>
      <c r="E80" s="317">
        <f>D80/C80*100</f>
        <v>96.833542441253201</v>
      </c>
      <c r="F80" s="317">
        <f t="shared" ref="F80:F92" si="22">D80/B80*100</f>
        <v>67.968266602427761</v>
      </c>
      <c r="G80" s="119"/>
    </row>
    <row r="81" spans="1:10" ht="17.45" customHeight="1">
      <c r="A81" s="69" t="s">
        <v>3</v>
      </c>
      <c r="B81" s="104">
        <f>B80-B82-B83</f>
        <v>383988.99999999965</v>
      </c>
      <c r="C81" s="104">
        <f t="shared" ref="C81:D81" si="23">C80-C82-C83</f>
        <v>273201.5</v>
      </c>
      <c r="D81" s="104">
        <f t="shared" si="23"/>
        <v>248657.29999999987</v>
      </c>
      <c r="E81" s="321">
        <f>D81/C81*100</f>
        <v>91.016081536887555</v>
      </c>
      <c r="F81" s="321">
        <f t="shared" si="22"/>
        <v>64.756360208235151</v>
      </c>
      <c r="G81" s="119"/>
    </row>
    <row r="82" spans="1:10" ht="17.45" customHeight="1">
      <c r="A82" s="69" t="s">
        <v>4</v>
      </c>
      <c r="B82" s="104">
        <v>1557567.6</v>
      </c>
      <c r="C82" s="104">
        <v>1073973.5</v>
      </c>
      <c r="D82" s="104">
        <v>1059471.1000000001</v>
      </c>
      <c r="E82" s="321">
        <f>D82/C82*100</f>
        <v>98.649650107754056</v>
      </c>
      <c r="F82" s="321">
        <f t="shared" si="22"/>
        <v>68.020874342789355</v>
      </c>
      <c r="G82" s="119"/>
    </row>
    <row r="83" spans="1:10" ht="17.45" customHeight="1">
      <c r="A83" s="71" t="s">
        <v>5</v>
      </c>
      <c r="B83" s="105">
        <v>105800.6</v>
      </c>
      <c r="C83" s="105">
        <v>89882</v>
      </c>
      <c r="D83" s="105">
        <v>83424.800000000003</v>
      </c>
      <c r="E83" s="321">
        <f>D83/C83*100</f>
        <v>92.815914198615971</v>
      </c>
      <c r="F83" s="321">
        <f t="shared" ref="F83" si="24">D83/B83*100</f>
        <v>78.850970599410587</v>
      </c>
      <c r="G83" s="119"/>
    </row>
    <row r="84" spans="1:10" s="38" customFormat="1">
      <c r="A84" s="72" t="s">
        <v>62</v>
      </c>
      <c r="B84" s="106">
        <v>735431.3</v>
      </c>
      <c r="C84" s="106">
        <v>530811.4</v>
      </c>
      <c r="D84" s="106">
        <v>527726.5</v>
      </c>
      <c r="E84" s="161">
        <f>D84/C84*100</f>
        <v>99.418833129808434</v>
      </c>
      <c r="F84" s="161">
        <f t="shared" si="22"/>
        <v>71.757416362344102</v>
      </c>
      <c r="G84" s="120"/>
    </row>
    <row r="85" spans="1:10" s="38" customFormat="1" ht="75.75" customHeight="1">
      <c r="A85" s="194" t="s">
        <v>187</v>
      </c>
      <c r="B85" s="279">
        <f>116.4+49.9</f>
        <v>166.3</v>
      </c>
      <c r="C85" s="279">
        <f>116.4+49.9</f>
        <v>166.3</v>
      </c>
      <c r="D85" s="102">
        <v>0</v>
      </c>
      <c r="E85" s="326">
        <v>0</v>
      </c>
      <c r="F85" s="326">
        <v>0</v>
      </c>
      <c r="G85" s="291" t="s">
        <v>206</v>
      </c>
    </row>
    <row r="86" spans="1:10" s="39" customFormat="1" ht="38.25" customHeight="1">
      <c r="A86" s="75" t="s">
        <v>2</v>
      </c>
      <c r="B86" s="108">
        <v>204303.7</v>
      </c>
      <c r="C86" s="108">
        <v>201032.2</v>
      </c>
      <c r="D86" s="108">
        <v>185083.8</v>
      </c>
      <c r="E86" s="161">
        <f t="shared" ref="E86:E92" si="25">D86/C86*100</f>
        <v>92.066743536607561</v>
      </c>
      <c r="F86" s="161">
        <f t="shared" si="22"/>
        <v>90.592485598645538</v>
      </c>
      <c r="G86" s="76" t="s">
        <v>207</v>
      </c>
    </row>
    <row r="87" spans="1:10" s="39" customFormat="1" ht="45.75" customHeight="1">
      <c r="A87" s="77" t="s">
        <v>6</v>
      </c>
      <c r="B87" s="106">
        <v>892364.2</v>
      </c>
      <c r="C87" s="106">
        <v>575208</v>
      </c>
      <c r="D87" s="106">
        <v>563413</v>
      </c>
      <c r="E87" s="161">
        <f t="shared" si="25"/>
        <v>97.949437420898178</v>
      </c>
      <c r="F87" s="161">
        <f t="shared" si="22"/>
        <v>63.137113747951787</v>
      </c>
      <c r="G87" s="76" t="s">
        <v>196</v>
      </c>
    </row>
    <row r="88" spans="1:10" s="39" customFormat="1" ht="64.5">
      <c r="A88" s="77" t="s">
        <v>63</v>
      </c>
      <c r="B88" s="106">
        <v>50046.8</v>
      </c>
      <c r="C88" s="106">
        <v>36415.300000000003</v>
      </c>
      <c r="D88" s="106">
        <v>33194.9</v>
      </c>
      <c r="E88" s="161">
        <f t="shared" si="25"/>
        <v>91.156464453128223</v>
      </c>
      <c r="F88" s="161">
        <f t="shared" si="22"/>
        <v>66.327717256647773</v>
      </c>
      <c r="G88" s="76" t="s">
        <v>205</v>
      </c>
    </row>
    <row r="89" spans="1:10" s="38" customFormat="1" ht="46.5" customHeight="1">
      <c r="A89" s="78" t="s">
        <v>7</v>
      </c>
      <c r="B89" s="106">
        <v>141957.9</v>
      </c>
      <c r="C89" s="106">
        <v>73615.8</v>
      </c>
      <c r="D89" s="106">
        <v>63922.2</v>
      </c>
      <c r="E89" s="161">
        <f t="shared" si="25"/>
        <v>86.832174614688682</v>
      </c>
      <c r="F89" s="161">
        <f t="shared" si="22"/>
        <v>45.0289839452401</v>
      </c>
      <c r="G89" s="97" t="s">
        <v>208</v>
      </c>
      <c r="J89" s="38" t="s">
        <v>91</v>
      </c>
    </row>
    <row r="90" spans="1:10" s="40" customFormat="1" ht="39.75" customHeight="1">
      <c r="A90" s="79" t="s">
        <v>64</v>
      </c>
      <c r="B90" s="106">
        <v>1349.9</v>
      </c>
      <c r="C90" s="106">
        <v>1134.4000000000001</v>
      </c>
      <c r="D90" s="106">
        <v>423.6</v>
      </c>
      <c r="E90" s="161">
        <f t="shared" si="25"/>
        <v>37.341325811001411</v>
      </c>
      <c r="F90" s="161">
        <f t="shared" si="22"/>
        <v>31.380102229794797</v>
      </c>
      <c r="G90" s="293" t="s">
        <v>209</v>
      </c>
    </row>
    <row r="91" spans="1:10" s="40" customFormat="1" ht="81.75" customHeight="1">
      <c r="A91" s="194" t="s">
        <v>186</v>
      </c>
      <c r="B91" s="280">
        <f>360.3+154.4</f>
        <v>514.70000000000005</v>
      </c>
      <c r="C91" s="280">
        <f>360.3+154.4</f>
        <v>514.70000000000005</v>
      </c>
      <c r="D91" s="109">
        <v>0</v>
      </c>
      <c r="E91" s="161">
        <v>0</v>
      </c>
      <c r="F91" s="161">
        <v>0</v>
      </c>
      <c r="G91" s="292" t="s">
        <v>206</v>
      </c>
    </row>
    <row r="92" spans="1:10" s="40" customFormat="1" ht="51">
      <c r="A92" s="78" t="s">
        <v>65</v>
      </c>
      <c r="B92" s="73">
        <v>21903.4</v>
      </c>
      <c r="C92" s="73">
        <v>18839.900000000001</v>
      </c>
      <c r="D92" s="73">
        <v>17789.2</v>
      </c>
      <c r="E92" s="326">
        <f t="shared" si="25"/>
        <v>94.423006491541884</v>
      </c>
      <c r="F92" s="326">
        <f t="shared" si="22"/>
        <v>81.216614772135827</v>
      </c>
      <c r="G92" s="99" t="s">
        <v>197</v>
      </c>
    </row>
    <row r="93" spans="1:10" s="40" customFormat="1" ht="17.25" customHeight="1">
      <c r="A93" s="200"/>
      <c r="B93" s="1"/>
      <c r="C93" s="1"/>
      <c r="D93" s="1"/>
      <c r="E93" s="238"/>
      <c r="F93" s="238"/>
      <c r="G93" s="2"/>
    </row>
    <row r="94" spans="1:10" s="40" customFormat="1" ht="11.25" customHeight="1">
      <c r="A94" s="200"/>
      <c r="B94" s="1"/>
      <c r="C94" s="1"/>
      <c r="D94" s="1"/>
      <c r="E94" s="238"/>
      <c r="F94" s="238"/>
      <c r="G94" s="2"/>
    </row>
    <row r="95" spans="1:10" s="18" customFormat="1" ht="23.25" customHeight="1">
      <c r="A95" s="338" t="s">
        <v>142</v>
      </c>
      <c r="B95" s="338"/>
      <c r="C95" s="338"/>
      <c r="D95" s="338"/>
      <c r="E95" s="338"/>
      <c r="F95" s="338"/>
      <c r="G95" s="338"/>
    </row>
    <row r="96" spans="1:10" s="36" customFormat="1" ht="15.75" customHeight="1">
      <c r="A96" s="339" t="s">
        <v>17</v>
      </c>
      <c r="B96" s="339"/>
      <c r="C96" s="339"/>
      <c r="D96" s="339"/>
      <c r="E96" s="339"/>
      <c r="F96" s="339"/>
      <c r="G96" s="339"/>
    </row>
    <row r="97" spans="1:7" s="36" customFormat="1" ht="18" customHeight="1">
      <c r="A97" s="339" t="s">
        <v>11</v>
      </c>
      <c r="B97" s="339"/>
      <c r="C97" s="339"/>
      <c r="D97" s="339"/>
      <c r="E97" s="339"/>
      <c r="F97" s="339"/>
      <c r="G97" s="339"/>
    </row>
    <row r="98" spans="1:7" s="37" customFormat="1" ht="45" customHeight="1">
      <c r="A98" s="339" t="s">
        <v>23</v>
      </c>
      <c r="B98" s="339"/>
      <c r="C98" s="339"/>
      <c r="D98" s="339"/>
      <c r="E98" s="339"/>
      <c r="F98" s="339"/>
      <c r="G98" s="339"/>
    </row>
    <row r="99" spans="1:7" s="22" customFormat="1" ht="16.899999999999999" customHeight="1">
      <c r="A99" s="84"/>
      <c r="B99" s="84"/>
      <c r="C99" s="84"/>
      <c r="D99" s="85"/>
      <c r="E99" s="86"/>
      <c r="F99" s="87"/>
      <c r="G99" s="88" t="s">
        <v>53</v>
      </c>
    </row>
    <row r="100" spans="1:7" s="26" customFormat="1" ht="90">
      <c r="A100" s="65" t="s">
        <v>1</v>
      </c>
      <c r="B100" s="259" t="s">
        <v>140</v>
      </c>
      <c r="C100" s="259" t="s">
        <v>195</v>
      </c>
      <c r="D100" s="259" t="s">
        <v>194</v>
      </c>
      <c r="E100" s="57" t="s">
        <v>76</v>
      </c>
      <c r="F100" s="57" t="s">
        <v>77</v>
      </c>
      <c r="G100" s="57" t="s">
        <v>138</v>
      </c>
    </row>
    <row r="101" spans="1:7" ht="17.45" customHeight="1">
      <c r="A101" s="89" t="s">
        <v>8</v>
      </c>
      <c r="B101" s="68">
        <f>B104</f>
        <v>167108.6</v>
      </c>
      <c r="C101" s="68">
        <f>C104</f>
        <v>128810.6</v>
      </c>
      <c r="D101" s="68">
        <f>D104</f>
        <v>126339.9</v>
      </c>
      <c r="E101" s="163">
        <f>E104</f>
        <v>98.081912513411154</v>
      </c>
      <c r="F101" s="163">
        <f>F104</f>
        <v>75.603469839373901</v>
      </c>
      <c r="G101" s="90"/>
    </row>
    <row r="102" spans="1:7" ht="17.45" customHeight="1">
      <c r="A102" s="71" t="s">
        <v>3</v>
      </c>
      <c r="B102" s="70">
        <f>B101-B103</f>
        <v>161689.4</v>
      </c>
      <c r="C102" s="70">
        <f>128108.6-C103</f>
        <v>123426.1</v>
      </c>
      <c r="D102" s="70">
        <f>D101-D103</f>
        <v>121983.2</v>
      </c>
      <c r="E102" s="314">
        <f t="shared" ref="E102:E104" si="26">D102/C102*100</f>
        <v>98.830960388442961</v>
      </c>
      <c r="F102" s="314">
        <f t="shared" ref="F102:F104" si="27">D102/B102*100</f>
        <v>75.442917099080091</v>
      </c>
      <c r="G102" s="90"/>
    </row>
    <row r="103" spans="1:7" ht="17.45" customHeight="1">
      <c r="A103" s="71" t="s">
        <v>4</v>
      </c>
      <c r="B103" s="70">
        <v>5419.2</v>
      </c>
      <c r="C103" s="70">
        <v>4682.5</v>
      </c>
      <c r="D103" s="70">
        <v>4356.7</v>
      </c>
      <c r="E103" s="314">
        <f t="shared" si="26"/>
        <v>93.042178323545116</v>
      </c>
      <c r="F103" s="314">
        <f t="shared" si="27"/>
        <v>80.393785060525531</v>
      </c>
      <c r="G103" s="90"/>
    </row>
    <row r="104" spans="1:7" s="41" customFormat="1" ht="30">
      <c r="A104" s="75" t="s">
        <v>12</v>
      </c>
      <c r="B104" s="93">
        <v>167108.6</v>
      </c>
      <c r="C104" s="93">
        <v>128810.6</v>
      </c>
      <c r="D104" s="93">
        <v>126339.9</v>
      </c>
      <c r="E104" s="314">
        <f t="shared" si="26"/>
        <v>98.081912513411154</v>
      </c>
      <c r="F104" s="314">
        <f t="shared" si="27"/>
        <v>75.603469839373901</v>
      </c>
      <c r="G104" s="94"/>
    </row>
    <row r="105" spans="1:7" s="41" customFormat="1" ht="18" customHeight="1">
      <c r="A105" s="201"/>
      <c r="B105" s="1"/>
      <c r="C105" s="1"/>
      <c r="D105" s="1"/>
      <c r="E105" s="239"/>
      <c r="F105" s="240"/>
      <c r="G105" s="42"/>
    </row>
    <row r="106" spans="1:7" s="58" customFormat="1" ht="18.600000000000001" customHeight="1">
      <c r="A106" s="338" t="s">
        <v>143</v>
      </c>
      <c r="B106" s="338"/>
      <c r="C106" s="338"/>
      <c r="D106" s="338"/>
      <c r="E106" s="338"/>
      <c r="F106" s="338"/>
      <c r="G106" s="338"/>
    </row>
    <row r="107" spans="1:7" s="58" customFormat="1" ht="15.75">
      <c r="A107" s="339" t="s">
        <v>144</v>
      </c>
      <c r="B107" s="339"/>
      <c r="C107" s="339"/>
      <c r="D107" s="339"/>
      <c r="E107" s="339"/>
      <c r="F107" s="339"/>
      <c r="G107" s="339"/>
    </row>
    <row r="108" spans="1:7" s="58" customFormat="1" ht="20.25" customHeight="1">
      <c r="A108" s="339" t="s">
        <v>16</v>
      </c>
      <c r="B108" s="339"/>
      <c r="C108" s="339"/>
      <c r="D108" s="339"/>
      <c r="E108" s="339"/>
      <c r="F108" s="339"/>
      <c r="G108" s="339"/>
    </row>
    <row r="109" spans="1:7" s="59" customFormat="1" ht="43.5" customHeight="1">
      <c r="A109" s="339" t="s">
        <v>10</v>
      </c>
      <c r="B109" s="339"/>
      <c r="C109" s="339"/>
      <c r="D109" s="339"/>
      <c r="E109" s="339"/>
      <c r="F109" s="339"/>
      <c r="G109" s="339"/>
    </row>
    <row r="110" spans="1:7" s="36" customFormat="1" ht="15.6" customHeight="1">
      <c r="A110" s="60"/>
      <c r="B110" s="118"/>
      <c r="C110" s="118"/>
      <c r="E110" s="62"/>
      <c r="F110" s="63"/>
      <c r="G110" s="88" t="s">
        <v>53</v>
      </c>
    </row>
    <row r="111" spans="1:7" s="26" customFormat="1" ht="90">
      <c r="A111" s="65" t="s">
        <v>1</v>
      </c>
      <c r="B111" s="259" t="s">
        <v>140</v>
      </c>
      <c r="C111" s="259" t="s">
        <v>195</v>
      </c>
      <c r="D111" s="259" t="s">
        <v>194</v>
      </c>
      <c r="E111" s="57" t="s">
        <v>76</v>
      </c>
      <c r="F111" s="57" t="s">
        <v>77</v>
      </c>
      <c r="G111" s="57" t="s">
        <v>138</v>
      </c>
    </row>
    <row r="112" spans="1:7" ht="17.45" customHeight="1">
      <c r="A112" s="89" t="s">
        <v>8</v>
      </c>
      <c r="B112" s="68">
        <f>B116+B117</f>
        <v>271406.2</v>
      </c>
      <c r="C112" s="68">
        <f t="shared" ref="C112:D112" si="28">C116+C117</f>
        <v>192867.8</v>
      </c>
      <c r="D112" s="68">
        <f t="shared" si="28"/>
        <v>174205.1</v>
      </c>
      <c r="E112" s="311">
        <f t="shared" ref="E112:E116" si="29">D112/C112*100</f>
        <v>90.323579156292553</v>
      </c>
      <c r="F112" s="311">
        <f t="shared" ref="F112:F116" si="30">D112/B112*100</f>
        <v>64.18611660308423</v>
      </c>
      <c r="G112" s="122"/>
    </row>
    <row r="113" spans="1:7" ht="17.45" customHeight="1">
      <c r="A113" s="71" t="s">
        <v>3</v>
      </c>
      <c r="B113" s="70">
        <f>B112-B114-B115</f>
        <v>269582.2</v>
      </c>
      <c r="C113" s="70">
        <f>C112-C114-C115</f>
        <v>191068.09999999998</v>
      </c>
      <c r="D113" s="70">
        <f t="shared" ref="D113" si="31">D112-D114-D115</f>
        <v>172830</v>
      </c>
      <c r="E113" s="312">
        <f t="shared" si="29"/>
        <v>90.454659883046958</v>
      </c>
      <c r="F113" s="312">
        <f t="shared" si="30"/>
        <v>64.110315888808671</v>
      </c>
      <c r="G113" s="122"/>
    </row>
    <row r="114" spans="1:7" ht="17.45" customHeight="1">
      <c r="A114" s="71" t="s">
        <v>4</v>
      </c>
      <c r="B114" s="70">
        <v>1749.5</v>
      </c>
      <c r="C114" s="70">
        <v>1725.2</v>
      </c>
      <c r="D114" s="281">
        <v>1300.5999999999999</v>
      </c>
      <c r="E114" s="313">
        <f t="shared" si="29"/>
        <v>75.388360769765811</v>
      </c>
      <c r="F114" s="314">
        <f t="shared" si="30"/>
        <v>74.341240354386969</v>
      </c>
      <c r="G114" s="122"/>
    </row>
    <row r="115" spans="1:7" ht="17.45" customHeight="1">
      <c r="A115" s="71" t="s">
        <v>5</v>
      </c>
      <c r="B115" s="70">
        <v>74.5</v>
      </c>
      <c r="C115" s="70">
        <v>74.5</v>
      </c>
      <c r="D115" s="70">
        <v>74.5</v>
      </c>
      <c r="E115" s="155">
        <f t="shared" ref="E115" si="32">D115/C115*100</f>
        <v>100</v>
      </c>
      <c r="F115" s="149">
        <f t="shared" ref="F115" si="33">D115/B115*100</f>
        <v>100</v>
      </c>
      <c r="G115" s="122"/>
    </row>
    <row r="116" spans="1:7" s="41" customFormat="1" ht="64.5">
      <c r="A116" s="95" t="s">
        <v>145</v>
      </c>
      <c r="B116" s="141">
        <v>268548.7</v>
      </c>
      <c r="C116" s="141">
        <v>190871.3</v>
      </c>
      <c r="D116" s="142">
        <v>172681.1</v>
      </c>
      <c r="E116" s="313">
        <f t="shared" si="29"/>
        <v>90.46991349668599</v>
      </c>
      <c r="F116" s="314">
        <f t="shared" si="30"/>
        <v>64.301595948891205</v>
      </c>
      <c r="G116" s="294" t="s">
        <v>213</v>
      </c>
    </row>
    <row r="117" spans="1:7" ht="60">
      <c r="A117" s="202" t="s">
        <v>93</v>
      </c>
      <c r="B117" s="143">
        <v>2857.5</v>
      </c>
      <c r="C117" s="143">
        <v>1996.5</v>
      </c>
      <c r="D117" s="143">
        <v>1524</v>
      </c>
      <c r="E117" s="313">
        <f t="shared" ref="E117:E118" si="34">D117/C117*100</f>
        <v>76.333583771600303</v>
      </c>
      <c r="F117" s="313">
        <f t="shared" ref="F117" si="35">D117/B117*100</f>
        <v>53.333333333333336</v>
      </c>
      <c r="G117" s="152" t="s">
        <v>214</v>
      </c>
    </row>
    <row r="118" spans="1:7" s="24" customFormat="1" ht="15" customHeight="1">
      <c r="A118" s="203" t="s">
        <v>116</v>
      </c>
      <c r="B118" s="282">
        <v>50</v>
      </c>
      <c r="C118" s="282">
        <v>50</v>
      </c>
      <c r="D118" s="282">
        <v>50</v>
      </c>
      <c r="E118" s="313">
        <f t="shared" si="34"/>
        <v>100</v>
      </c>
      <c r="F118" s="313">
        <f t="shared" ref="F118" si="36">D118/B118*100</f>
        <v>100</v>
      </c>
      <c r="G118" s="123"/>
    </row>
    <row r="119" spans="1:7" s="18" customFormat="1" ht="5.25" customHeight="1">
      <c r="A119" s="204"/>
      <c r="B119" s="3"/>
      <c r="C119" s="3"/>
      <c r="D119" s="3"/>
      <c r="E119" s="172"/>
      <c r="F119" s="173"/>
      <c r="G119" s="4"/>
    </row>
    <row r="120" spans="1:7" s="18" customFormat="1" ht="33.6" customHeight="1">
      <c r="A120" s="338" t="s">
        <v>147</v>
      </c>
      <c r="B120" s="338"/>
      <c r="C120" s="338"/>
      <c r="D120" s="338"/>
      <c r="E120" s="338"/>
      <c r="F120" s="338"/>
      <c r="G120" s="338"/>
    </row>
    <row r="121" spans="1:7" s="36" customFormat="1" ht="15.75">
      <c r="A121" s="339" t="s">
        <v>148</v>
      </c>
      <c r="B121" s="339"/>
      <c r="C121" s="339"/>
      <c r="D121" s="339"/>
      <c r="E121" s="339"/>
      <c r="F121" s="339"/>
      <c r="G121" s="339"/>
    </row>
    <row r="122" spans="1:7" s="36" customFormat="1" ht="15.75">
      <c r="A122" s="339" t="s">
        <v>152</v>
      </c>
      <c r="B122" s="339"/>
      <c r="C122" s="339"/>
      <c r="D122" s="339"/>
      <c r="E122" s="339"/>
      <c r="F122" s="339"/>
      <c r="G122" s="339"/>
    </row>
    <row r="123" spans="1:7" s="37" customFormat="1" ht="15.75">
      <c r="A123" s="339" t="s">
        <v>153</v>
      </c>
      <c r="B123" s="339"/>
      <c r="C123" s="339"/>
      <c r="D123" s="339"/>
      <c r="E123" s="339"/>
      <c r="F123" s="339"/>
      <c r="G123" s="339"/>
    </row>
    <row r="124" spans="1:7" s="37" customFormat="1" ht="7.5" customHeight="1">
      <c r="A124" s="111"/>
      <c r="B124" s="111"/>
      <c r="C124" s="111"/>
      <c r="D124" s="111"/>
      <c r="E124" s="111"/>
      <c r="F124" s="111"/>
      <c r="G124" s="111"/>
    </row>
    <row r="125" spans="1:7" s="18" customFormat="1" ht="23.25" customHeight="1">
      <c r="A125" s="112"/>
      <c r="B125" s="112"/>
      <c r="C125" s="112"/>
      <c r="D125" s="83"/>
      <c r="E125" s="172"/>
      <c r="F125" s="173"/>
      <c r="G125" s="88" t="s">
        <v>53</v>
      </c>
    </row>
    <row r="126" spans="1:7" s="26" customFormat="1" ht="90">
      <c r="A126" s="65" t="s">
        <v>1</v>
      </c>
      <c r="B126" s="259" t="s">
        <v>140</v>
      </c>
      <c r="C126" s="259" t="s">
        <v>195</v>
      </c>
      <c r="D126" s="259" t="s">
        <v>194</v>
      </c>
      <c r="E126" s="57" t="s">
        <v>76</v>
      </c>
      <c r="F126" s="57" t="s">
        <v>77</v>
      </c>
      <c r="G126" s="57" t="s">
        <v>138</v>
      </c>
    </row>
    <row r="127" spans="1:7">
      <c r="A127" s="89" t="s">
        <v>8</v>
      </c>
      <c r="B127" s="68">
        <f>B128</f>
        <v>18992.3</v>
      </c>
      <c r="C127" s="68">
        <f t="shared" ref="C127:D127" si="37">C128</f>
        <v>18002.400000000001</v>
      </c>
      <c r="D127" s="68">
        <f t="shared" si="37"/>
        <v>18002.400000000001</v>
      </c>
      <c r="E127" s="315">
        <f>D127/C127*100</f>
        <v>100</v>
      </c>
      <c r="F127" s="315">
        <f>D127/B127*100</f>
        <v>94.787887722919294</v>
      </c>
      <c r="G127" s="90"/>
    </row>
    <row r="128" spans="1:7" s="26" customFormat="1">
      <c r="A128" s="71" t="s">
        <v>3</v>
      </c>
      <c r="B128" s="70">
        <f>B129+B130+B131</f>
        <v>18992.3</v>
      </c>
      <c r="C128" s="70">
        <f t="shared" ref="C128:D128" si="38">C129+C130+C131</f>
        <v>18002.400000000001</v>
      </c>
      <c r="D128" s="70">
        <f t="shared" si="38"/>
        <v>18002.400000000001</v>
      </c>
      <c r="E128" s="316">
        <f>D128/C128*100</f>
        <v>100</v>
      </c>
      <c r="F128" s="316">
        <f>D128/B128*100</f>
        <v>94.787887722919294</v>
      </c>
      <c r="G128" s="284"/>
    </row>
    <row r="129" spans="1:8" s="26" customFormat="1" ht="75">
      <c r="A129" s="95" t="s">
        <v>149</v>
      </c>
      <c r="B129" s="144">
        <v>15499</v>
      </c>
      <c r="C129" s="144">
        <v>14509.1</v>
      </c>
      <c r="D129" s="144">
        <v>14509.1</v>
      </c>
      <c r="E129" s="316">
        <f t="shared" ref="E129:E131" si="39">D129/C129*100</f>
        <v>100</v>
      </c>
      <c r="F129" s="316">
        <f t="shared" ref="F129:F130" si="40">D129/B129*100</f>
        <v>93.613136331376225</v>
      </c>
      <c r="G129" s="284"/>
    </row>
    <row r="130" spans="1:8" s="26" customFormat="1" ht="60">
      <c r="A130" s="95" t="s">
        <v>150</v>
      </c>
      <c r="B130" s="144">
        <v>563.6</v>
      </c>
      <c r="C130" s="144">
        <v>563.6</v>
      </c>
      <c r="D130" s="144">
        <v>563.6</v>
      </c>
      <c r="E130" s="316">
        <f t="shared" si="39"/>
        <v>100</v>
      </c>
      <c r="F130" s="316">
        <f t="shared" si="40"/>
        <v>100</v>
      </c>
      <c r="G130" s="284"/>
    </row>
    <row r="131" spans="1:8" s="26" customFormat="1" ht="61.5" customHeight="1">
      <c r="A131" s="95" t="s">
        <v>151</v>
      </c>
      <c r="B131" s="144">
        <v>2929.7</v>
      </c>
      <c r="C131" s="144">
        <v>2929.7</v>
      </c>
      <c r="D131" s="144">
        <v>2929.7</v>
      </c>
      <c r="E131" s="316">
        <f t="shared" si="39"/>
        <v>100</v>
      </c>
      <c r="F131" s="316">
        <f>D131/B131*100</f>
        <v>100</v>
      </c>
      <c r="G131" s="285"/>
    </row>
    <row r="132" spans="1:8" s="18" customFormat="1" ht="3.75" customHeight="1">
      <c r="A132" s="205"/>
      <c r="B132" s="6"/>
      <c r="C132" s="6"/>
      <c r="D132" s="6"/>
      <c r="E132" s="172"/>
      <c r="F132" s="173"/>
      <c r="G132" s="4"/>
    </row>
    <row r="133" spans="1:8" s="18" customFormat="1" ht="33.6" customHeight="1">
      <c r="A133" s="338" t="s">
        <v>117</v>
      </c>
      <c r="B133" s="338"/>
      <c r="C133" s="338"/>
      <c r="D133" s="338"/>
      <c r="E133" s="338"/>
      <c r="F133" s="338"/>
      <c r="G133" s="338"/>
    </row>
    <row r="134" spans="1:8" s="36" customFormat="1" ht="15.75">
      <c r="A134" s="339" t="s">
        <v>13</v>
      </c>
      <c r="B134" s="339"/>
      <c r="C134" s="339"/>
      <c r="D134" s="339"/>
      <c r="E134" s="339"/>
      <c r="F134" s="339"/>
      <c r="G134" s="339"/>
    </row>
    <row r="135" spans="1:8" s="36" customFormat="1" ht="15.75">
      <c r="A135" s="339" t="s">
        <v>15</v>
      </c>
      <c r="B135" s="339"/>
      <c r="C135" s="339"/>
      <c r="D135" s="339"/>
      <c r="E135" s="339"/>
      <c r="F135" s="339"/>
      <c r="G135" s="339"/>
    </row>
    <row r="136" spans="1:8" s="37" customFormat="1" ht="35.25" customHeight="1">
      <c r="A136" s="339" t="s">
        <v>14</v>
      </c>
      <c r="B136" s="339"/>
      <c r="C136" s="339"/>
      <c r="D136" s="339"/>
      <c r="E136" s="339"/>
      <c r="F136" s="339"/>
      <c r="G136" s="339"/>
    </row>
    <row r="137" spans="1:8" s="18" customFormat="1" ht="15" customHeight="1">
      <c r="A137" s="206"/>
      <c r="B137" s="206"/>
      <c r="C137" s="206"/>
      <c r="D137" s="83"/>
      <c r="E137" s="172"/>
      <c r="F137" s="173"/>
      <c r="G137" s="88" t="s">
        <v>53</v>
      </c>
    </row>
    <row r="138" spans="1:8" s="26" customFormat="1" ht="90">
      <c r="A138" s="65" t="s">
        <v>1</v>
      </c>
      <c r="B138" s="259" t="s">
        <v>140</v>
      </c>
      <c r="C138" s="259" t="s">
        <v>195</v>
      </c>
      <c r="D138" s="259" t="s">
        <v>194</v>
      </c>
      <c r="E138" s="57" t="s">
        <v>76</v>
      </c>
      <c r="F138" s="57" t="s">
        <v>77</v>
      </c>
      <c r="G138" s="332" t="s">
        <v>138</v>
      </c>
      <c r="H138" s="295"/>
    </row>
    <row r="139" spans="1:8" ht="16.149999999999999" customHeight="1">
      <c r="A139" s="89" t="s">
        <v>8</v>
      </c>
      <c r="B139" s="68">
        <f>B144+B145+B146+B147+B148</f>
        <v>133287.1</v>
      </c>
      <c r="C139" s="68">
        <f>C144+C145+C146+C147+C148</f>
        <v>116972</v>
      </c>
      <c r="D139" s="68">
        <f>D144+D145+D146+D147+D148</f>
        <v>93591.9</v>
      </c>
      <c r="E139" s="317">
        <f>D139/C139*100</f>
        <v>80.012225147898647</v>
      </c>
      <c r="F139" s="317">
        <f t="shared" ref="F139:F145" si="41">D139/B139*100</f>
        <v>70.218273186227322</v>
      </c>
      <c r="G139" s="122"/>
    </row>
    <row r="140" spans="1:8" ht="16.149999999999999" customHeight="1">
      <c r="A140" s="71" t="s">
        <v>3</v>
      </c>
      <c r="B140" s="70">
        <f>B139-B141-B142</f>
        <v>26757.7</v>
      </c>
      <c r="C140" s="70">
        <f t="shared" ref="C140:D140" si="42">C139-C141-C142</f>
        <v>15479.399999999994</v>
      </c>
      <c r="D140" s="70">
        <f t="shared" si="42"/>
        <v>3873.0999999999913</v>
      </c>
      <c r="E140" s="314">
        <f>D140/C140*100</f>
        <v>25.020995645826016</v>
      </c>
      <c r="F140" s="314">
        <f t="shared" si="41"/>
        <v>14.474711952073577</v>
      </c>
      <c r="G140" s="122"/>
    </row>
    <row r="141" spans="1:8" ht="16.149999999999999" customHeight="1">
      <c r="A141" s="71" t="s">
        <v>4</v>
      </c>
      <c r="B141" s="70">
        <v>104336.6</v>
      </c>
      <c r="C141" s="70">
        <v>100330.1</v>
      </c>
      <c r="D141" s="70">
        <v>88556.3</v>
      </c>
      <c r="E141" s="314">
        <f>D141/C141*100</f>
        <v>88.26493744150558</v>
      </c>
      <c r="F141" s="314">
        <f t="shared" si="41"/>
        <v>84.875585365058853</v>
      </c>
      <c r="G141" s="122"/>
    </row>
    <row r="142" spans="1:8" ht="30.75" customHeight="1">
      <c r="A142" s="71" t="s">
        <v>5</v>
      </c>
      <c r="B142" s="70">
        <v>2192.8000000000002</v>
      </c>
      <c r="C142" s="70">
        <v>1162.5</v>
      </c>
      <c r="D142" s="70">
        <v>1162.5</v>
      </c>
      <c r="E142" s="314">
        <f>D142/C142*100</f>
        <v>100</v>
      </c>
      <c r="F142" s="314">
        <f t="shared" si="41"/>
        <v>53.014410798978474</v>
      </c>
      <c r="G142" s="122"/>
    </row>
    <row r="143" spans="1:8" ht="90">
      <c r="A143" s="65" t="s">
        <v>1</v>
      </c>
      <c r="B143" s="259" t="s">
        <v>140</v>
      </c>
      <c r="C143" s="259" t="s">
        <v>195</v>
      </c>
      <c r="D143" s="259" t="s">
        <v>194</v>
      </c>
      <c r="E143" s="57" t="s">
        <v>76</v>
      </c>
      <c r="F143" s="57" t="s">
        <v>77</v>
      </c>
      <c r="G143" s="332" t="s">
        <v>138</v>
      </c>
    </row>
    <row r="144" spans="1:8" ht="135">
      <c r="A144" s="95" t="s">
        <v>118</v>
      </c>
      <c r="B144" s="144">
        <v>29783.200000000001</v>
      </c>
      <c r="C144" s="107">
        <v>18505</v>
      </c>
      <c r="D144" s="146">
        <v>18505</v>
      </c>
      <c r="E144" s="314">
        <f t="shared" ref="E144" si="43">D144/C144*100</f>
        <v>100</v>
      </c>
      <c r="F144" s="314">
        <f t="shared" si="41"/>
        <v>62.132343065889494</v>
      </c>
      <c r="G144" s="122"/>
    </row>
    <row r="145" spans="1:7" ht="45">
      <c r="A145" s="95" t="s">
        <v>78</v>
      </c>
      <c r="B145" s="147">
        <v>30376.799999999999</v>
      </c>
      <c r="C145" s="147">
        <v>30376.799999999999</v>
      </c>
      <c r="D145" s="147">
        <v>18253.2</v>
      </c>
      <c r="E145" s="314">
        <f>D145/C145*100</f>
        <v>60.089278660030033</v>
      </c>
      <c r="F145" s="314">
        <f t="shared" si="41"/>
        <v>60.089278660030033</v>
      </c>
      <c r="G145" s="333" t="s">
        <v>215</v>
      </c>
    </row>
    <row r="146" spans="1:7" ht="91.5" customHeight="1">
      <c r="A146" s="95" t="s">
        <v>80</v>
      </c>
      <c r="B146" s="147">
        <v>47696.6</v>
      </c>
      <c r="C146" s="147">
        <v>43690</v>
      </c>
      <c r="D146" s="147">
        <v>32433.599999999999</v>
      </c>
      <c r="E146" s="314">
        <f>D146/C146*100</f>
        <v>74.235751888303952</v>
      </c>
      <c r="F146" s="314">
        <f t="shared" ref="F146:F148" si="44">D146/B146*100</f>
        <v>67.999815500475918</v>
      </c>
      <c r="G146" s="334" t="s">
        <v>216</v>
      </c>
    </row>
    <row r="147" spans="1:7" ht="26.25">
      <c r="A147" s="207" t="s">
        <v>79</v>
      </c>
      <c r="B147" s="147">
        <v>24400.2</v>
      </c>
      <c r="C147" s="147">
        <v>24400.2</v>
      </c>
      <c r="D147" s="147">
        <v>24400.1</v>
      </c>
      <c r="E147" s="314">
        <f>D147/C147*100</f>
        <v>99.999590167293704</v>
      </c>
      <c r="F147" s="314">
        <f t="shared" si="44"/>
        <v>99.999590167293704</v>
      </c>
      <c r="G147" s="122"/>
    </row>
    <row r="148" spans="1:7" s="18" customFormat="1" ht="75">
      <c r="A148" s="208" t="s">
        <v>119</v>
      </c>
      <c r="B148" s="148">
        <v>1030.3</v>
      </c>
      <c r="C148" s="148">
        <v>0</v>
      </c>
      <c r="D148" s="148">
        <v>0</v>
      </c>
      <c r="E148" s="314">
        <v>0</v>
      </c>
      <c r="F148" s="314">
        <f t="shared" si="44"/>
        <v>0</v>
      </c>
      <c r="G148" s="124"/>
    </row>
    <row r="149" spans="1:7" s="18" customFormat="1" ht="14.45" customHeight="1">
      <c r="A149" s="204"/>
      <c r="B149" s="3"/>
      <c r="C149" s="3"/>
      <c r="D149" s="3"/>
      <c r="E149" s="172"/>
      <c r="F149" s="173"/>
      <c r="G149" s="4"/>
    </row>
    <row r="150" spans="1:7" s="18" customFormat="1" ht="40.9" customHeight="1">
      <c r="A150" s="338" t="s">
        <v>25</v>
      </c>
      <c r="B150" s="338"/>
      <c r="C150" s="338"/>
      <c r="D150" s="338"/>
      <c r="E150" s="338"/>
      <c r="F150" s="338"/>
      <c r="G150" s="338"/>
    </row>
    <row r="151" spans="1:7" s="18" customFormat="1" ht="18.600000000000001" customHeight="1">
      <c r="A151" s="339" t="s">
        <v>26</v>
      </c>
      <c r="B151" s="339"/>
      <c r="C151" s="339"/>
      <c r="D151" s="339"/>
      <c r="E151" s="339"/>
      <c r="F151" s="339"/>
      <c r="G151" s="339"/>
    </row>
    <row r="152" spans="1:7" s="36" customFormat="1" ht="14.45" customHeight="1">
      <c r="A152" s="339" t="s">
        <v>19</v>
      </c>
      <c r="B152" s="339"/>
      <c r="C152" s="339"/>
      <c r="D152" s="339"/>
      <c r="E152" s="339"/>
      <c r="F152" s="339"/>
      <c r="G152" s="339"/>
    </row>
    <row r="153" spans="1:7" s="37" customFormat="1" ht="15.6" customHeight="1">
      <c r="A153" s="204"/>
      <c r="B153" s="3"/>
      <c r="C153" s="3"/>
      <c r="E153" s="241"/>
      <c r="F153" s="242"/>
      <c r="G153" s="335" t="s">
        <v>53</v>
      </c>
    </row>
    <row r="154" spans="1:7" s="26" customFormat="1" ht="90">
      <c r="A154" s="65" t="s">
        <v>1</v>
      </c>
      <c r="B154" s="259" t="s">
        <v>140</v>
      </c>
      <c r="C154" s="259" t="s">
        <v>195</v>
      </c>
      <c r="D154" s="259" t="s">
        <v>194</v>
      </c>
      <c r="E154" s="57" t="s">
        <v>76</v>
      </c>
      <c r="F154" s="57" t="s">
        <v>77</v>
      </c>
      <c r="G154" s="57" t="s">
        <v>138</v>
      </c>
    </row>
    <row r="155" spans="1:7" ht="17.45" customHeight="1">
      <c r="A155" s="89" t="s">
        <v>8</v>
      </c>
      <c r="B155" s="103">
        <f>B159+B160</f>
        <v>29591.4</v>
      </c>
      <c r="C155" s="103">
        <f>C159+C160</f>
        <v>22499.200000000001</v>
      </c>
      <c r="D155" s="103">
        <f>D159+D160</f>
        <v>20247.599999999999</v>
      </c>
      <c r="E155" s="325">
        <f>D155/C155*100</f>
        <v>89.992533067842402</v>
      </c>
      <c r="F155" s="325">
        <f>D155/B155*100</f>
        <v>68.423933980818745</v>
      </c>
      <c r="G155" s="122"/>
    </row>
    <row r="156" spans="1:7" ht="17.45" customHeight="1">
      <c r="A156" s="71" t="s">
        <v>3</v>
      </c>
      <c r="B156" s="104">
        <f>B155-B157</f>
        <v>28762.9</v>
      </c>
      <c r="C156" s="104">
        <f t="shared" ref="C156:D156" si="45">C155-C157</f>
        <v>22499.200000000001</v>
      </c>
      <c r="D156" s="104">
        <f t="shared" si="45"/>
        <v>20247.599999999999</v>
      </c>
      <c r="E156" s="313">
        <f>D156/C156*100</f>
        <v>89.992533067842402</v>
      </c>
      <c r="F156" s="313">
        <f>D156/B156*100</f>
        <v>70.394848919962854</v>
      </c>
      <c r="G156" s="122"/>
    </row>
    <row r="157" spans="1:7" ht="17.45" customHeight="1">
      <c r="A157" s="71" t="s">
        <v>4</v>
      </c>
      <c r="B157" s="104">
        <v>828.5</v>
      </c>
      <c r="C157" s="286">
        <v>0</v>
      </c>
      <c r="D157" s="286">
        <v>0</v>
      </c>
      <c r="E157" s="313">
        <v>0</v>
      </c>
      <c r="F157" s="313">
        <f>D157/B157*100</f>
        <v>0</v>
      </c>
      <c r="G157" s="122"/>
    </row>
    <row r="158" spans="1:7" ht="90">
      <c r="A158" s="65" t="s">
        <v>1</v>
      </c>
      <c r="B158" s="259" t="s">
        <v>140</v>
      </c>
      <c r="C158" s="259" t="s">
        <v>195</v>
      </c>
      <c r="D158" s="259" t="s">
        <v>194</v>
      </c>
      <c r="E158" s="57" t="s">
        <v>76</v>
      </c>
      <c r="F158" s="57" t="s">
        <v>77</v>
      </c>
      <c r="G158" s="57" t="s">
        <v>138</v>
      </c>
    </row>
    <row r="159" spans="1:7" s="43" customFormat="1" ht="51.75">
      <c r="A159" s="174" t="s">
        <v>27</v>
      </c>
      <c r="B159" s="107">
        <v>28431.7</v>
      </c>
      <c r="C159" s="107">
        <v>21784.7</v>
      </c>
      <c r="D159" s="107">
        <v>19548</v>
      </c>
      <c r="E159" s="313">
        <f>D159/C159*100</f>
        <v>89.732702309418983</v>
      </c>
      <c r="F159" s="313">
        <f>D159/B159*100</f>
        <v>68.754242623550482</v>
      </c>
      <c r="G159" s="152" t="s">
        <v>223</v>
      </c>
    </row>
    <row r="160" spans="1:7" s="43" customFormat="1" ht="30">
      <c r="A160" s="174" t="s">
        <v>28</v>
      </c>
      <c r="B160" s="107">
        <v>1159.7</v>
      </c>
      <c r="C160" s="150">
        <v>714.5</v>
      </c>
      <c r="D160" s="150">
        <v>699.6</v>
      </c>
      <c r="E160" s="313">
        <f>D160/C160*100</f>
        <v>97.914625612316314</v>
      </c>
      <c r="F160" s="313">
        <f>D160/B160*100</f>
        <v>60.325946365439343</v>
      </c>
      <c r="G160" s="125"/>
    </row>
    <row r="161" spans="1:7" s="43" customFormat="1">
      <c r="A161" s="209"/>
      <c r="B161" s="126"/>
      <c r="C161" s="126"/>
      <c r="D161" s="126"/>
      <c r="E161" s="243"/>
      <c r="F161" s="243"/>
      <c r="G161" s="127"/>
    </row>
    <row r="162" spans="1:7" s="83" customFormat="1" ht="19.149999999999999" customHeight="1">
      <c r="A162" s="338" t="s">
        <v>120</v>
      </c>
      <c r="B162" s="338"/>
      <c r="C162" s="338"/>
      <c r="D162" s="338"/>
      <c r="E162" s="338"/>
      <c r="F162" s="338"/>
      <c r="G162" s="338"/>
    </row>
    <row r="163" spans="1:7" s="58" customFormat="1" ht="19.149999999999999" customHeight="1">
      <c r="A163" s="339" t="s">
        <v>132</v>
      </c>
      <c r="B163" s="339"/>
      <c r="C163" s="339"/>
      <c r="D163" s="339"/>
      <c r="E163" s="339"/>
      <c r="F163" s="339"/>
      <c r="G163" s="339"/>
    </row>
    <row r="164" spans="1:7" s="58" customFormat="1" ht="32.450000000000003" customHeight="1">
      <c r="A164" s="339" t="s">
        <v>29</v>
      </c>
      <c r="B164" s="339"/>
      <c r="C164" s="339"/>
      <c r="D164" s="339"/>
      <c r="E164" s="339"/>
      <c r="F164" s="339"/>
      <c r="G164" s="339"/>
    </row>
    <row r="165" spans="1:7" s="59" customFormat="1" ht="46.15" customHeight="1">
      <c r="A165" s="339" t="s">
        <v>30</v>
      </c>
      <c r="B165" s="339"/>
      <c r="C165" s="339"/>
      <c r="D165" s="339"/>
      <c r="E165" s="339"/>
      <c r="F165" s="339"/>
      <c r="G165" s="339"/>
    </row>
    <row r="166" spans="1:7" s="37" customFormat="1" ht="18" customHeight="1">
      <c r="A166" s="204"/>
      <c r="B166" s="3"/>
      <c r="C166" s="3"/>
      <c r="E166" s="241"/>
      <c r="F166" s="242"/>
      <c r="G166" s="88" t="s">
        <v>53</v>
      </c>
    </row>
    <row r="167" spans="1:7" s="26" customFormat="1" ht="66" customHeight="1">
      <c r="A167" s="65" t="s">
        <v>1</v>
      </c>
      <c r="B167" s="259" t="s">
        <v>140</v>
      </c>
      <c r="C167" s="259" t="s">
        <v>195</v>
      </c>
      <c r="D167" s="259" t="s">
        <v>194</v>
      </c>
      <c r="E167" s="57" t="s">
        <v>76</v>
      </c>
      <c r="F167" s="57" t="s">
        <v>77</v>
      </c>
      <c r="G167" s="57" t="s">
        <v>138</v>
      </c>
    </row>
    <row r="168" spans="1:7" ht="17.45" customHeight="1">
      <c r="A168" s="89" t="s">
        <v>8</v>
      </c>
      <c r="B168" s="68">
        <f>B170</f>
        <v>755.9</v>
      </c>
      <c r="C168" s="68">
        <f t="shared" ref="C168:D168" si="46">C170</f>
        <v>715.9</v>
      </c>
      <c r="D168" s="68">
        <f t="shared" si="46"/>
        <v>668.9</v>
      </c>
      <c r="E168" s="309">
        <f t="shared" ref="E168:E169" si="47">D168/C168*100</f>
        <v>93.434837267774824</v>
      </c>
      <c r="F168" s="309">
        <f>D168/B168*100</f>
        <v>88.490541076862016</v>
      </c>
      <c r="G168" s="122"/>
    </row>
    <row r="169" spans="1:7" ht="17.45" customHeight="1">
      <c r="A169" s="71" t="s">
        <v>3</v>
      </c>
      <c r="B169" s="70">
        <f>B170</f>
        <v>755.9</v>
      </c>
      <c r="C169" s="70">
        <f t="shared" ref="C169:D169" si="48">C170</f>
        <v>715.9</v>
      </c>
      <c r="D169" s="70">
        <f t="shared" si="48"/>
        <v>668.9</v>
      </c>
      <c r="E169" s="310">
        <f t="shared" si="47"/>
        <v>93.434837267774824</v>
      </c>
      <c r="F169" s="301">
        <f>D169/B169*100</f>
        <v>88.490541076862016</v>
      </c>
      <c r="G169" s="122"/>
    </row>
    <row r="170" spans="1:7" ht="45">
      <c r="A170" s="210" t="s">
        <v>31</v>
      </c>
      <c r="B170" s="151">
        <v>755.9</v>
      </c>
      <c r="C170" s="151">
        <v>715.9</v>
      </c>
      <c r="D170" s="151">
        <v>668.9</v>
      </c>
      <c r="E170" s="310">
        <f>D170/C170*100</f>
        <v>93.434837267774824</v>
      </c>
      <c r="F170" s="310">
        <f>D170/B170*100</f>
        <v>88.490541076862016</v>
      </c>
      <c r="G170" s="293" t="s">
        <v>198</v>
      </c>
    </row>
    <row r="171" spans="1:7" s="18" customFormat="1" ht="7.9" customHeight="1">
      <c r="A171" s="205"/>
      <c r="B171" s="6"/>
      <c r="C171" s="6"/>
      <c r="D171" s="6"/>
      <c r="E171" s="172"/>
      <c r="F171" s="173"/>
      <c r="G171" s="4"/>
    </row>
    <row r="172" spans="1:7" s="83" customFormat="1" ht="22.5" customHeight="1">
      <c r="A172" s="338" t="s">
        <v>121</v>
      </c>
      <c r="B172" s="338"/>
      <c r="C172" s="338"/>
      <c r="D172" s="338"/>
      <c r="E172" s="338"/>
      <c r="F172" s="338"/>
      <c r="G172" s="338"/>
    </row>
    <row r="173" spans="1:7" s="58" customFormat="1" ht="15.75">
      <c r="A173" s="339" t="s">
        <v>131</v>
      </c>
      <c r="B173" s="339"/>
      <c r="C173" s="339"/>
      <c r="D173" s="339"/>
      <c r="E173" s="339"/>
      <c r="F173" s="339"/>
      <c r="G173" s="339"/>
    </row>
    <row r="174" spans="1:7" s="58" customFormat="1" ht="21" customHeight="1">
      <c r="A174" s="339" t="s">
        <v>38</v>
      </c>
      <c r="B174" s="339"/>
      <c r="C174" s="339"/>
      <c r="D174" s="339"/>
      <c r="E174" s="339"/>
      <c r="F174" s="339"/>
      <c r="G174" s="339"/>
    </row>
    <row r="175" spans="1:7" s="59" customFormat="1" ht="51.75" customHeight="1">
      <c r="A175" s="339" t="s">
        <v>39</v>
      </c>
      <c r="B175" s="339"/>
      <c r="C175" s="339"/>
      <c r="D175" s="339"/>
      <c r="E175" s="339"/>
      <c r="F175" s="339"/>
      <c r="G175" s="339"/>
    </row>
    <row r="176" spans="1:7" s="37" customFormat="1" ht="15.6" customHeight="1">
      <c r="A176" s="204"/>
      <c r="B176" s="3"/>
      <c r="C176" s="3"/>
      <c r="E176" s="241"/>
      <c r="F176" s="242"/>
      <c r="G176" s="88" t="s">
        <v>53</v>
      </c>
    </row>
    <row r="177" spans="1:7" s="26" customFormat="1" ht="90">
      <c r="A177" s="65" t="s">
        <v>1</v>
      </c>
      <c r="B177" s="259" t="s">
        <v>140</v>
      </c>
      <c r="C177" s="259" t="s">
        <v>195</v>
      </c>
      <c r="D177" s="259" t="s">
        <v>194</v>
      </c>
      <c r="E177" s="57" t="s">
        <v>76</v>
      </c>
      <c r="F177" s="57" t="s">
        <v>77</v>
      </c>
      <c r="G177" s="57" t="s">
        <v>138</v>
      </c>
    </row>
    <row r="178" spans="1:7" ht="17.45" customHeight="1">
      <c r="A178" s="89" t="s">
        <v>8</v>
      </c>
      <c r="B178" s="68">
        <f>B181+B183+B184</f>
        <v>71487.400000000009</v>
      </c>
      <c r="C178" s="68">
        <f>C181+C183+C184</f>
        <v>49542.400000000001</v>
      </c>
      <c r="D178" s="68">
        <f>D181+D183+D184</f>
        <v>41759.4</v>
      </c>
      <c r="E178" s="309">
        <f>D178/C178*100</f>
        <v>84.29022413124919</v>
      </c>
      <c r="F178" s="309">
        <f t="shared" ref="F178:F181" si="49">D178/B178*100</f>
        <v>58.415049365342696</v>
      </c>
      <c r="G178" s="90"/>
    </row>
    <row r="179" spans="1:7" ht="17.45" customHeight="1">
      <c r="A179" s="71" t="s">
        <v>3</v>
      </c>
      <c r="B179" s="70">
        <f>B178</f>
        <v>71487.400000000009</v>
      </c>
      <c r="C179" s="70">
        <f t="shared" ref="C179:D179" si="50">C178</f>
        <v>49542.400000000001</v>
      </c>
      <c r="D179" s="70">
        <f t="shared" si="50"/>
        <v>41759.4</v>
      </c>
      <c r="E179" s="301">
        <f>D179/C179*100</f>
        <v>84.29022413124919</v>
      </c>
      <c r="F179" s="301">
        <f t="shared" si="49"/>
        <v>58.415049365342696</v>
      </c>
      <c r="G179" s="90"/>
    </row>
    <row r="180" spans="1:7" ht="90">
      <c r="A180" s="65" t="s">
        <v>1</v>
      </c>
      <c r="B180" s="259" t="s">
        <v>140</v>
      </c>
      <c r="C180" s="259" t="s">
        <v>195</v>
      </c>
      <c r="D180" s="259" t="s">
        <v>194</v>
      </c>
      <c r="E180" s="57" t="s">
        <v>76</v>
      </c>
      <c r="F180" s="57" t="s">
        <v>77</v>
      </c>
      <c r="G180" s="57" t="s">
        <v>138</v>
      </c>
    </row>
    <row r="181" spans="1:7" s="43" customFormat="1" ht="147" customHeight="1">
      <c r="A181" s="174" t="s">
        <v>40</v>
      </c>
      <c r="B181" s="74">
        <v>53928.9</v>
      </c>
      <c r="C181" s="74">
        <v>36092.5</v>
      </c>
      <c r="D181" s="74">
        <v>28556.799999999999</v>
      </c>
      <c r="E181" s="301">
        <f>D181/C181*100</f>
        <v>79.121147052711777</v>
      </c>
      <c r="F181" s="301">
        <f t="shared" si="49"/>
        <v>52.952683996892205</v>
      </c>
      <c r="G181" s="298" t="s">
        <v>224</v>
      </c>
    </row>
    <row r="182" spans="1:7" s="44" customFormat="1" ht="16.149999999999999" customHeight="1">
      <c r="A182" s="211" t="s">
        <v>73</v>
      </c>
      <c r="B182" s="287">
        <f>16860+940</f>
        <v>17800</v>
      </c>
      <c r="C182" s="287">
        <v>7132.6</v>
      </c>
      <c r="D182" s="82">
        <v>1783</v>
      </c>
      <c r="E182" s="301">
        <f>D182/C182*100</f>
        <v>24.99789698006337</v>
      </c>
      <c r="F182" s="301">
        <f t="shared" ref="F182:F183" si="51">D182/B182*100</f>
        <v>10.01685393258427</v>
      </c>
      <c r="G182" s="297"/>
    </row>
    <row r="183" spans="1:7" s="43" customFormat="1">
      <c r="A183" s="174" t="s">
        <v>41</v>
      </c>
      <c r="B183" s="74">
        <v>17088.900000000001</v>
      </c>
      <c r="C183" s="74">
        <v>13121.8</v>
      </c>
      <c r="D183" s="74">
        <v>12876.3</v>
      </c>
      <c r="E183" s="301">
        <f t="shared" ref="E183" si="52">D183/C183*100</f>
        <v>98.12906765840053</v>
      </c>
      <c r="F183" s="301">
        <f t="shared" si="51"/>
        <v>75.348910696416965</v>
      </c>
      <c r="G183" s="98"/>
    </row>
    <row r="184" spans="1:7" s="37" customFormat="1" ht="30">
      <c r="A184" s="174" t="s">
        <v>94</v>
      </c>
      <c r="B184" s="74">
        <v>469.6</v>
      </c>
      <c r="C184" s="74">
        <v>328.1</v>
      </c>
      <c r="D184" s="74">
        <v>326.3</v>
      </c>
      <c r="E184" s="301">
        <f t="shared" ref="E184" si="53">D184/C184*100</f>
        <v>99.451386772325506</v>
      </c>
      <c r="F184" s="301">
        <f t="shared" ref="F184" si="54">D184/B184*100</f>
        <v>69.484667802385005</v>
      </c>
      <c r="G184" s="296"/>
    </row>
    <row r="185" spans="1:7" s="83" customFormat="1" ht="25.5" customHeight="1">
      <c r="A185" s="338" t="s">
        <v>122</v>
      </c>
      <c r="B185" s="338"/>
      <c r="C185" s="338"/>
      <c r="D185" s="338"/>
      <c r="E185" s="338"/>
      <c r="F185" s="338"/>
      <c r="G185" s="338"/>
    </row>
    <row r="186" spans="1:7" s="58" customFormat="1" ht="21.6" customHeight="1">
      <c r="A186" s="339" t="s">
        <v>18</v>
      </c>
      <c r="B186" s="339"/>
      <c r="C186" s="339"/>
      <c r="D186" s="339"/>
      <c r="E186" s="339"/>
      <c r="F186" s="339"/>
      <c r="G186" s="339"/>
    </row>
    <row r="187" spans="1:7" s="58" customFormat="1" ht="19.149999999999999" customHeight="1">
      <c r="A187" s="339" t="s">
        <v>19</v>
      </c>
      <c r="B187" s="339"/>
      <c r="C187" s="339"/>
      <c r="D187" s="339"/>
      <c r="E187" s="339"/>
      <c r="F187" s="339"/>
      <c r="G187" s="339"/>
    </row>
    <row r="188" spans="1:7" s="59" customFormat="1" ht="34.5" customHeight="1">
      <c r="A188" s="339" t="s">
        <v>22</v>
      </c>
      <c r="B188" s="339"/>
      <c r="C188" s="339"/>
      <c r="D188" s="339"/>
      <c r="E188" s="339"/>
      <c r="F188" s="339"/>
      <c r="G188" s="339"/>
    </row>
    <row r="189" spans="1:7" s="37" customFormat="1" ht="15.6" customHeight="1">
      <c r="A189" s="204"/>
      <c r="B189" s="3"/>
      <c r="C189" s="3"/>
      <c r="E189" s="241"/>
      <c r="F189" s="242"/>
      <c r="G189" s="88" t="s">
        <v>53</v>
      </c>
    </row>
    <row r="190" spans="1:7" s="26" customFormat="1" ht="90">
      <c r="A190" s="65" t="s">
        <v>1</v>
      </c>
      <c r="B190" s="259" t="s">
        <v>140</v>
      </c>
      <c r="C190" s="259" t="s">
        <v>195</v>
      </c>
      <c r="D190" s="259" t="s">
        <v>194</v>
      </c>
      <c r="E190" s="57" t="s">
        <v>76</v>
      </c>
      <c r="F190" s="57" t="s">
        <v>77</v>
      </c>
      <c r="G190" s="57" t="s">
        <v>138</v>
      </c>
    </row>
    <row r="191" spans="1:7" ht="17.45" customHeight="1">
      <c r="A191" s="89" t="s">
        <v>8</v>
      </c>
      <c r="B191" s="103">
        <f>B194+B195+B196+B197+B199</f>
        <v>10513.8</v>
      </c>
      <c r="C191" s="103">
        <f>C194+C195+C196+C197+C199</f>
        <v>7999.7</v>
      </c>
      <c r="D191" s="103">
        <f>D194+D195+D196+D197+D199</f>
        <v>7525</v>
      </c>
      <c r="E191" s="317">
        <f t="shared" ref="E191:E195" si="55">D191/C191*100</f>
        <v>94.066027476030357</v>
      </c>
      <c r="F191" s="317">
        <f t="shared" ref="F191:F194" si="56">D191/B191*100</f>
        <v>71.572599821187396</v>
      </c>
      <c r="G191" s="122"/>
    </row>
    <row r="192" spans="1:7" ht="17.45" customHeight="1">
      <c r="A192" s="71" t="s">
        <v>3</v>
      </c>
      <c r="B192" s="104">
        <f>B191-B193</f>
        <v>2940.7999999999993</v>
      </c>
      <c r="C192" s="104">
        <f t="shared" ref="C192:D192" si="57">C191-C193</f>
        <v>2063.5</v>
      </c>
      <c r="D192" s="104">
        <f t="shared" si="57"/>
        <v>3916.8</v>
      </c>
      <c r="E192" s="314">
        <f t="shared" si="55"/>
        <v>189.81342379452389</v>
      </c>
      <c r="F192" s="314">
        <f t="shared" si="56"/>
        <v>133.18824809575628</v>
      </c>
      <c r="G192" s="122"/>
    </row>
    <row r="193" spans="1:7" ht="17.45" customHeight="1">
      <c r="A193" s="71" t="s">
        <v>4</v>
      </c>
      <c r="B193" s="104">
        <v>7573</v>
      </c>
      <c r="C193" s="104">
        <v>5936.2</v>
      </c>
      <c r="D193" s="104">
        <v>3608.2</v>
      </c>
      <c r="E193" s="314">
        <f t="shared" si="55"/>
        <v>60.782992486776052</v>
      </c>
      <c r="F193" s="314">
        <f t="shared" si="56"/>
        <v>47.645582992209164</v>
      </c>
      <c r="G193" s="122"/>
    </row>
    <row r="194" spans="1:7" s="43" customFormat="1" ht="25.5">
      <c r="A194" s="72" t="s">
        <v>20</v>
      </c>
      <c r="B194" s="153">
        <v>9874.2999999999993</v>
      </c>
      <c r="C194" s="153">
        <v>7597.7</v>
      </c>
      <c r="D194" s="153">
        <v>7208.5</v>
      </c>
      <c r="E194" s="314">
        <f t="shared" si="55"/>
        <v>94.877397107019235</v>
      </c>
      <c r="F194" s="314">
        <f t="shared" si="56"/>
        <v>73.002643225342553</v>
      </c>
      <c r="G194" s="302" t="s">
        <v>210</v>
      </c>
    </row>
    <row r="195" spans="1:7" s="43" customFormat="1" ht="44.25" customHeight="1">
      <c r="A195" s="174" t="s">
        <v>21</v>
      </c>
      <c r="B195" s="107">
        <v>253</v>
      </c>
      <c r="C195" s="154">
        <v>95.5</v>
      </c>
      <c r="D195" s="156">
        <v>40</v>
      </c>
      <c r="E195" s="314">
        <f t="shared" si="55"/>
        <v>41.8848167539267</v>
      </c>
      <c r="F195" s="314">
        <f t="shared" ref="F195:F197" si="58">D195/B195*100</f>
        <v>15.810276679841898</v>
      </c>
      <c r="G195" s="303" t="s">
        <v>173</v>
      </c>
    </row>
    <row r="196" spans="1:7" s="43" customFormat="1" ht="46.5" customHeight="1">
      <c r="A196" s="174" t="s">
        <v>154</v>
      </c>
      <c r="B196" s="107">
        <v>186.5</v>
      </c>
      <c r="C196" s="149">
        <v>186.5</v>
      </c>
      <c r="D196" s="156">
        <v>186.5</v>
      </c>
      <c r="E196" s="314">
        <f>D196/C196*100</f>
        <v>100</v>
      </c>
      <c r="F196" s="314">
        <f t="shared" si="58"/>
        <v>100</v>
      </c>
      <c r="G196" s="304"/>
    </row>
    <row r="197" spans="1:7" s="18" customFormat="1" ht="45">
      <c r="A197" s="95" t="s">
        <v>155</v>
      </c>
      <c r="B197" s="145">
        <v>40</v>
      </c>
      <c r="C197" s="149">
        <v>20</v>
      </c>
      <c r="D197" s="156">
        <v>20</v>
      </c>
      <c r="E197" s="314">
        <f>D197/C197*100</f>
        <v>100</v>
      </c>
      <c r="F197" s="314">
        <f t="shared" si="58"/>
        <v>50</v>
      </c>
      <c r="G197" s="305"/>
    </row>
    <row r="198" spans="1:7" s="18" customFormat="1" ht="90">
      <c r="A198" s="65" t="s">
        <v>1</v>
      </c>
      <c r="B198" s="259" t="s">
        <v>140</v>
      </c>
      <c r="C198" s="259" t="s">
        <v>195</v>
      </c>
      <c r="D198" s="259" t="s">
        <v>194</v>
      </c>
      <c r="E198" s="57" t="s">
        <v>76</v>
      </c>
      <c r="F198" s="57" t="s">
        <v>77</v>
      </c>
      <c r="G198" s="57" t="s">
        <v>138</v>
      </c>
    </row>
    <row r="199" spans="1:7" s="18" customFormat="1" ht="105" customHeight="1">
      <c r="A199" s="95" t="s">
        <v>81</v>
      </c>
      <c r="B199" s="145">
        <v>160</v>
      </c>
      <c r="C199" s="145">
        <v>100</v>
      </c>
      <c r="D199" s="145">
        <v>70</v>
      </c>
      <c r="E199" s="314">
        <f>D199/C199*100</f>
        <v>70</v>
      </c>
      <c r="F199" s="314">
        <f>D199/B199*100</f>
        <v>43.75</v>
      </c>
      <c r="G199" s="306" t="s">
        <v>212</v>
      </c>
    </row>
    <row r="200" spans="1:7" s="18" customFormat="1" ht="5.25" customHeight="1">
      <c r="A200" s="212"/>
      <c r="B200" s="45"/>
      <c r="C200" s="45"/>
      <c r="D200" s="45"/>
      <c r="E200" s="245"/>
      <c r="F200" s="245"/>
      <c r="G200" s="4"/>
    </row>
    <row r="201" spans="1:7" s="18" customFormat="1">
      <c r="A201" s="205"/>
      <c r="B201" s="5"/>
      <c r="C201" s="5"/>
      <c r="D201" s="5"/>
      <c r="E201" s="172"/>
      <c r="F201" s="173"/>
      <c r="G201" s="4"/>
    </row>
    <row r="202" spans="1:7" s="18" customFormat="1" ht="32.25" customHeight="1">
      <c r="A202" s="338" t="s">
        <v>123</v>
      </c>
      <c r="B202" s="338"/>
      <c r="C202" s="338"/>
      <c r="D202" s="338"/>
      <c r="E202" s="338"/>
      <c r="F202" s="338"/>
      <c r="G202" s="338"/>
    </row>
    <row r="203" spans="1:7" s="36" customFormat="1" ht="23.45" customHeight="1">
      <c r="A203" s="339" t="s">
        <v>130</v>
      </c>
      <c r="B203" s="339"/>
      <c r="C203" s="339"/>
      <c r="D203" s="339"/>
      <c r="E203" s="339"/>
      <c r="F203" s="339"/>
      <c r="G203" s="339"/>
    </row>
    <row r="204" spans="1:7" s="36" customFormat="1" ht="27.75" customHeight="1">
      <c r="A204" s="339" t="s">
        <v>34</v>
      </c>
      <c r="B204" s="339"/>
      <c r="C204" s="339"/>
      <c r="D204" s="339"/>
      <c r="E204" s="339"/>
      <c r="F204" s="339"/>
      <c r="G204" s="339"/>
    </row>
    <row r="205" spans="1:7" s="37" customFormat="1" ht="57.75" customHeight="1">
      <c r="A205" s="339" t="s">
        <v>32</v>
      </c>
      <c r="B205" s="339"/>
      <c r="C205" s="339"/>
      <c r="D205" s="339"/>
      <c r="E205" s="339"/>
      <c r="F205" s="339"/>
      <c r="G205" s="339"/>
    </row>
    <row r="206" spans="1:7" s="37" customFormat="1" ht="17.45" customHeight="1">
      <c r="A206" s="204"/>
      <c r="B206" s="3"/>
      <c r="C206" s="3"/>
      <c r="E206" s="241"/>
      <c r="F206" s="242"/>
      <c r="G206" s="88" t="s">
        <v>53</v>
      </c>
    </row>
    <row r="207" spans="1:7" s="26" customFormat="1" ht="90">
      <c r="A207" s="65" t="s">
        <v>1</v>
      </c>
      <c r="B207" s="259" t="s">
        <v>140</v>
      </c>
      <c r="C207" s="259" t="s">
        <v>195</v>
      </c>
      <c r="D207" s="259" t="s">
        <v>194</v>
      </c>
      <c r="E207" s="57" t="s">
        <v>76</v>
      </c>
      <c r="F207" s="57" t="s">
        <v>77</v>
      </c>
      <c r="G207" s="57" t="s">
        <v>138</v>
      </c>
    </row>
    <row r="208" spans="1:7" ht="17.45" customHeight="1">
      <c r="A208" s="67" t="s">
        <v>8</v>
      </c>
      <c r="B208" s="68">
        <f>B211+B214+B215</f>
        <v>55328</v>
      </c>
      <c r="C208" s="68">
        <f t="shared" ref="C208:D208" si="59">C211+C214+C215</f>
        <v>43403.7</v>
      </c>
      <c r="D208" s="68">
        <f t="shared" si="59"/>
        <v>39164.299999999996</v>
      </c>
      <c r="E208" s="309">
        <f t="shared" ref="E208:E215" si="60">D208/C208*100</f>
        <v>90.232629937079096</v>
      </c>
      <c r="F208" s="309">
        <f>D208/B208*100</f>
        <v>70.785678137651814</v>
      </c>
      <c r="G208" s="122"/>
    </row>
    <row r="209" spans="1:7">
      <c r="A209" s="69" t="s">
        <v>3</v>
      </c>
      <c r="B209" s="70">
        <f>B208-B210</f>
        <v>316.40000000000146</v>
      </c>
      <c r="C209" s="70">
        <f t="shared" ref="C209:D209" si="61">C208-C210</f>
        <v>326.39999999999418</v>
      </c>
      <c r="D209" s="70">
        <f t="shared" si="61"/>
        <v>295.29999999999563</v>
      </c>
      <c r="E209" s="301">
        <f t="shared" si="60"/>
        <v>90.471813725490463</v>
      </c>
      <c r="F209" s="301">
        <f>D209/B209*100</f>
        <v>93.331226295826255</v>
      </c>
      <c r="G209" s="121"/>
    </row>
    <row r="210" spans="1:7" ht="17.45" customHeight="1">
      <c r="A210" s="69" t="s">
        <v>4</v>
      </c>
      <c r="B210" s="70">
        <v>55011.6</v>
      </c>
      <c r="C210" s="70">
        <v>43077.3</v>
      </c>
      <c r="D210" s="70">
        <v>38869</v>
      </c>
      <c r="E210" s="301">
        <f t="shared" si="60"/>
        <v>90.230817623202924</v>
      </c>
      <c r="F210" s="301">
        <f>D210/B210*100</f>
        <v>70.656007096685073</v>
      </c>
      <c r="G210" s="122"/>
    </row>
    <row r="211" spans="1:7" s="43" customFormat="1" ht="30">
      <c r="A211" s="174" t="s">
        <v>96</v>
      </c>
      <c r="B211" s="107">
        <v>2965.6</v>
      </c>
      <c r="C211" s="244">
        <v>2965.6</v>
      </c>
      <c r="D211" s="157">
        <v>2965.6</v>
      </c>
      <c r="E211" s="301">
        <f t="shared" si="60"/>
        <v>100</v>
      </c>
      <c r="F211" s="310">
        <f t="shared" ref="F211" si="62">D211/B211*100</f>
        <v>100</v>
      </c>
      <c r="G211" s="125"/>
    </row>
    <row r="212" spans="1:7" s="43" customFormat="1" ht="30">
      <c r="A212" s="96" t="s">
        <v>136</v>
      </c>
      <c r="B212" s="107">
        <v>304.10000000000002</v>
      </c>
      <c r="C212" s="107">
        <v>304.10000000000002</v>
      </c>
      <c r="D212" s="107">
        <v>304.10000000000002</v>
      </c>
      <c r="E212" s="301">
        <f t="shared" si="60"/>
        <v>100</v>
      </c>
      <c r="F212" s="310">
        <f t="shared" ref="F212" si="63">D212/B212*100</f>
        <v>100</v>
      </c>
      <c r="G212" s="125"/>
    </row>
    <row r="213" spans="1:7" s="43" customFormat="1" ht="30">
      <c r="A213" s="96" t="s">
        <v>156</v>
      </c>
      <c r="B213" s="288">
        <v>2661.5</v>
      </c>
      <c r="C213" s="288">
        <v>2661.5</v>
      </c>
      <c r="D213" s="288">
        <v>2661.5</v>
      </c>
      <c r="E213" s="301">
        <f t="shared" si="60"/>
        <v>100</v>
      </c>
      <c r="F213" s="310">
        <f t="shared" ref="F213:F214" si="64">D213/B213*100</f>
        <v>100</v>
      </c>
      <c r="G213" s="130"/>
    </row>
    <row r="214" spans="1:7" s="43" customFormat="1">
      <c r="A214" s="95" t="s">
        <v>157</v>
      </c>
      <c r="B214" s="107">
        <v>128.1</v>
      </c>
      <c r="C214" s="91">
        <v>128.1</v>
      </c>
      <c r="D214" s="92">
        <v>107</v>
      </c>
      <c r="E214" s="301">
        <f t="shared" si="60"/>
        <v>83.52849336455894</v>
      </c>
      <c r="F214" s="301">
        <f t="shared" si="64"/>
        <v>83.52849336455894</v>
      </c>
      <c r="G214" s="293" t="s">
        <v>199</v>
      </c>
    </row>
    <row r="215" spans="1:7" s="43" customFormat="1" ht="67.5" customHeight="1">
      <c r="A215" s="174" t="s">
        <v>33</v>
      </c>
      <c r="B215" s="107">
        <v>52234.3</v>
      </c>
      <c r="C215" s="107">
        <v>40310</v>
      </c>
      <c r="D215" s="107">
        <v>36091.699999999997</v>
      </c>
      <c r="E215" s="301">
        <f t="shared" si="60"/>
        <v>89.535351029521209</v>
      </c>
      <c r="F215" s="301">
        <f>D215/B215*100</f>
        <v>69.095785719345329</v>
      </c>
      <c r="G215" s="298" t="s">
        <v>200</v>
      </c>
    </row>
    <row r="216" spans="1:7" s="18" customFormat="1" ht="11.45" customHeight="1">
      <c r="A216" s="205"/>
      <c r="B216" s="6"/>
      <c r="C216" s="6"/>
      <c r="D216" s="6"/>
      <c r="E216" s="172"/>
      <c r="F216" s="173"/>
      <c r="G216" s="4"/>
    </row>
    <row r="217" spans="1:7" s="18" customFormat="1" ht="12.6" customHeight="1">
      <c r="A217" s="205"/>
      <c r="B217" s="6"/>
      <c r="C217" s="6"/>
      <c r="D217" s="6"/>
      <c r="E217" s="172"/>
      <c r="F217" s="173"/>
      <c r="G217" s="4"/>
    </row>
    <row r="218" spans="1:7" s="83" customFormat="1" ht="22.15" customHeight="1">
      <c r="A218" s="338" t="s">
        <v>124</v>
      </c>
      <c r="B218" s="338"/>
      <c r="C218" s="338"/>
      <c r="D218" s="338"/>
      <c r="E218" s="338"/>
      <c r="F218" s="338"/>
      <c r="G218" s="338"/>
    </row>
    <row r="219" spans="1:7" s="58" customFormat="1" ht="15.75">
      <c r="A219" s="339" t="s">
        <v>35</v>
      </c>
      <c r="B219" s="339"/>
      <c r="C219" s="339"/>
      <c r="D219" s="339"/>
      <c r="E219" s="339"/>
      <c r="F219" s="339"/>
      <c r="G219" s="339"/>
    </row>
    <row r="220" spans="1:7" s="58" customFormat="1" ht="15.75">
      <c r="A220" s="339" t="s">
        <v>37</v>
      </c>
      <c r="B220" s="339"/>
      <c r="C220" s="339"/>
      <c r="D220" s="339"/>
      <c r="E220" s="339"/>
      <c r="F220" s="339"/>
      <c r="G220" s="339"/>
    </row>
    <row r="221" spans="1:7" s="59" customFormat="1" ht="48" customHeight="1">
      <c r="A221" s="339" t="s">
        <v>36</v>
      </c>
      <c r="B221" s="339"/>
      <c r="C221" s="339"/>
      <c r="D221" s="339"/>
      <c r="E221" s="339"/>
      <c r="F221" s="339"/>
      <c r="G221" s="339"/>
    </row>
    <row r="222" spans="1:7" s="83" customFormat="1" ht="15.6" customHeight="1">
      <c r="A222" s="204"/>
      <c r="B222" s="204"/>
      <c r="C222" s="204"/>
      <c r="E222" s="172"/>
      <c r="F222" s="173"/>
      <c r="G222" s="88" t="s">
        <v>53</v>
      </c>
    </row>
    <row r="223" spans="1:7" s="26" customFormat="1" ht="90">
      <c r="A223" s="65" t="s">
        <v>1</v>
      </c>
      <c r="B223" s="259" t="s">
        <v>140</v>
      </c>
      <c r="C223" s="259" t="s">
        <v>195</v>
      </c>
      <c r="D223" s="259" t="s">
        <v>194</v>
      </c>
      <c r="E223" s="57" t="s">
        <v>76</v>
      </c>
      <c r="F223" s="57" t="s">
        <v>77</v>
      </c>
      <c r="G223" s="57" t="s">
        <v>138</v>
      </c>
    </row>
    <row r="224" spans="1:7" ht="17.45" customHeight="1">
      <c r="A224" s="89" t="s">
        <v>8</v>
      </c>
      <c r="B224" s="68">
        <f>B226+B227+B228+B229+B230</f>
        <v>18446.3</v>
      </c>
      <c r="C224" s="68">
        <f>C226+C227+C228+C229+C230</f>
        <v>14416.1</v>
      </c>
      <c r="D224" s="68">
        <f>D226+D227+D228+D229+D230</f>
        <v>13134.400000000001</v>
      </c>
      <c r="E224" s="309">
        <f t="shared" ref="E224:E229" si="65">D224/C224*100</f>
        <v>91.109245912556105</v>
      </c>
      <c r="F224" s="309">
        <f t="shared" ref="F224:F229" si="66">D224/B224*100</f>
        <v>71.203439172083307</v>
      </c>
      <c r="G224" s="122"/>
    </row>
    <row r="225" spans="1:7" ht="17.45" customHeight="1">
      <c r="A225" s="71" t="s">
        <v>3</v>
      </c>
      <c r="B225" s="70">
        <f>B226+B227+B228+B229+B230</f>
        <v>18446.3</v>
      </c>
      <c r="C225" s="70">
        <f>C226+C227+C228+C229+C230</f>
        <v>14416.1</v>
      </c>
      <c r="D225" s="70">
        <f>D226+D227+D228+D229+D230</f>
        <v>13134.400000000001</v>
      </c>
      <c r="E225" s="301">
        <f t="shared" si="65"/>
        <v>91.109245912556105</v>
      </c>
      <c r="F225" s="301">
        <f t="shared" si="66"/>
        <v>71.203439172083307</v>
      </c>
      <c r="G225" s="122"/>
    </row>
    <row r="226" spans="1:7" ht="60">
      <c r="A226" s="203" t="s">
        <v>158</v>
      </c>
      <c r="B226" s="151">
        <v>1153</v>
      </c>
      <c r="C226" s="151">
        <v>1003</v>
      </c>
      <c r="D226" s="151">
        <v>518.6</v>
      </c>
      <c r="E226" s="310">
        <f t="shared" si="65"/>
        <v>51.704885343968101</v>
      </c>
      <c r="F226" s="310">
        <f t="shared" si="66"/>
        <v>44.978317432784046</v>
      </c>
      <c r="G226" s="300" t="s">
        <v>201</v>
      </c>
    </row>
    <row r="227" spans="1:7" ht="51.75">
      <c r="A227" s="203" t="s">
        <v>82</v>
      </c>
      <c r="B227" s="151">
        <v>297.89999999999998</v>
      </c>
      <c r="C227" s="151">
        <v>228.4</v>
      </c>
      <c r="D227" s="151">
        <v>198.3</v>
      </c>
      <c r="E227" s="310">
        <f t="shared" ref="E227" si="67">D227/C227*100</f>
        <v>86.821366024518383</v>
      </c>
      <c r="F227" s="310">
        <f t="shared" ref="F227" si="68">D227/B227*100</f>
        <v>66.565961732124876</v>
      </c>
      <c r="G227" s="152" t="s">
        <v>203</v>
      </c>
    </row>
    <row r="228" spans="1:7" ht="66" customHeight="1">
      <c r="A228" s="203" t="s">
        <v>125</v>
      </c>
      <c r="B228" s="151">
        <v>2681.8</v>
      </c>
      <c r="C228" s="151">
        <v>2681.8</v>
      </c>
      <c r="D228" s="151">
        <v>2276.6</v>
      </c>
      <c r="E228" s="310">
        <f t="shared" si="65"/>
        <v>84.890745022000132</v>
      </c>
      <c r="F228" s="310">
        <f t="shared" si="66"/>
        <v>84.890745022000132</v>
      </c>
      <c r="G228" s="152" t="s">
        <v>202</v>
      </c>
    </row>
    <row r="229" spans="1:7" ht="30">
      <c r="A229" s="203" t="s">
        <v>83</v>
      </c>
      <c r="B229" s="158">
        <f>2780.2</f>
        <v>2780.2</v>
      </c>
      <c r="C229" s="158">
        <v>2025</v>
      </c>
      <c r="D229" s="158">
        <v>1924.8</v>
      </c>
      <c r="E229" s="310">
        <f t="shared" si="65"/>
        <v>95.05185185185185</v>
      </c>
      <c r="F229" s="310">
        <f t="shared" si="66"/>
        <v>69.232429321631543</v>
      </c>
      <c r="G229" s="129"/>
    </row>
    <row r="230" spans="1:7" ht="45">
      <c r="A230" s="203" t="s">
        <v>84</v>
      </c>
      <c r="B230" s="158">
        <v>11533.4</v>
      </c>
      <c r="C230" s="158">
        <v>8477.9</v>
      </c>
      <c r="D230" s="158">
        <v>8216.1</v>
      </c>
      <c r="E230" s="310">
        <f>D230/C230*100</f>
        <v>96.911971124924818</v>
      </c>
      <c r="F230" s="320">
        <f>D230/B230*100</f>
        <v>71.237449494511594</v>
      </c>
      <c r="G230" s="129"/>
    </row>
    <row r="231" spans="1:7" s="37" customFormat="1" ht="13.9" customHeight="1">
      <c r="A231" s="213"/>
      <c r="B231" s="9"/>
      <c r="C231" s="9"/>
      <c r="D231" s="9"/>
      <c r="E231" s="241"/>
      <c r="F231" s="242"/>
      <c r="G231" s="8"/>
    </row>
    <row r="232" spans="1:7" s="83" customFormat="1" ht="24" customHeight="1">
      <c r="A232" s="338" t="s">
        <v>126</v>
      </c>
      <c r="B232" s="338"/>
      <c r="C232" s="338"/>
      <c r="D232" s="338"/>
      <c r="E232" s="338"/>
      <c r="F232" s="338"/>
      <c r="G232" s="338"/>
    </row>
    <row r="233" spans="1:7" s="58" customFormat="1" ht="15.75" customHeight="1">
      <c r="A233" s="339" t="s">
        <v>42</v>
      </c>
      <c r="B233" s="339"/>
      <c r="C233" s="339"/>
      <c r="D233" s="339"/>
      <c r="E233" s="339"/>
      <c r="F233" s="339"/>
      <c r="G233" s="339"/>
    </row>
    <row r="234" spans="1:7" s="58" customFormat="1" ht="15.75">
      <c r="A234" s="339" t="s">
        <v>43</v>
      </c>
      <c r="B234" s="339"/>
      <c r="C234" s="339"/>
      <c r="D234" s="339"/>
      <c r="E234" s="339"/>
      <c r="F234" s="339"/>
      <c r="G234" s="339"/>
    </row>
    <row r="235" spans="1:7" s="59" customFormat="1" ht="30.6" customHeight="1">
      <c r="A235" s="339" t="s">
        <v>74</v>
      </c>
      <c r="B235" s="339"/>
      <c r="C235" s="339"/>
      <c r="D235" s="339"/>
      <c r="E235" s="339"/>
      <c r="F235" s="339"/>
      <c r="G235" s="339"/>
    </row>
    <row r="236" spans="1:7" s="37" customFormat="1" ht="15.6" customHeight="1">
      <c r="A236" s="204"/>
      <c r="B236" s="3"/>
      <c r="C236" s="3"/>
      <c r="E236" s="241"/>
      <c r="F236" s="242"/>
      <c r="G236" s="88" t="s">
        <v>53</v>
      </c>
    </row>
    <row r="237" spans="1:7" s="26" customFormat="1" ht="90">
      <c r="A237" s="65" t="s">
        <v>1</v>
      </c>
      <c r="B237" s="259" t="s">
        <v>140</v>
      </c>
      <c r="C237" s="259" t="s">
        <v>195</v>
      </c>
      <c r="D237" s="259" t="s">
        <v>194</v>
      </c>
      <c r="E237" s="57" t="s">
        <v>76</v>
      </c>
      <c r="F237" s="57" t="s">
        <v>77</v>
      </c>
      <c r="G237" s="57" t="s">
        <v>138</v>
      </c>
    </row>
    <row r="238" spans="1:7" ht="17.45" customHeight="1">
      <c r="A238" s="89" t="s">
        <v>8</v>
      </c>
      <c r="B238" s="103">
        <f>B243+B244</f>
        <v>211109.69999999998</v>
      </c>
      <c r="C238" s="103">
        <f t="shared" ref="C238:D238" si="69">C243+C244</f>
        <v>210048.3</v>
      </c>
      <c r="D238" s="103">
        <f t="shared" si="69"/>
        <v>140913.20000000001</v>
      </c>
      <c r="E238" s="317">
        <f t="shared" ref="E238:E244" si="70">D238/C238*100</f>
        <v>67.086094007901991</v>
      </c>
      <c r="F238" s="317">
        <f t="shared" ref="F238:F243" si="71">D238/B238*100</f>
        <v>66.748804057795553</v>
      </c>
      <c r="G238" s="122"/>
    </row>
    <row r="239" spans="1:7" ht="17.45" customHeight="1">
      <c r="A239" s="71" t="s">
        <v>3</v>
      </c>
      <c r="B239" s="104">
        <f>B238-B240-B242</f>
        <v>191806.19999999998</v>
      </c>
      <c r="C239" s="104">
        <f t="shared" ref="C239:D239" si="72">C238-C240-C242</f>
        <v>190744.8</v>
      </c>
      <c r="D239" s="104">
        <f t="shared" si="72"/>
        <v>125592.70000000001</v>
      </c>
      <c r="E239" s="314">
        <f t="shared" si="70"/>
        <v>65.843315256824837</v>
      </c>
      <c r="F239" s="314">
        <f t="shared" si="71"/>
        <v>65.478957405964991</v>
      </c>
      <c r="G239" s="122"/>
    </row>
    <row r="240" spans="1:7" ht="17.45" customHeight="1">
      <c r="A240" s="71" t="s">
        <v>4</v>
      </c>
      <c r="B240" s="104">
        <v>13325.5</v>
      </c>
      <c r="C240" s="281">
        <v>13325.5</v>
      </c>
      <c r="D240" s="281">
        <v>9345.5</v>
      </c>
      <c r="E240" s="314">
        <v>0</v>
      </c>
      <c r="F240" s="314">
        <f t="shared" si="71"/>
        <v>70.132452816029428</v>
      </c>
      <c r="G240" s="122"/>
    </row>
    <row r="241" spans="1:8" ht="90">
      <c r="A241" s="65" t="s">
        <v>1</v>
      </c>
      <c r="B241" s="259" t="s">
        <v>140</v>
      </c>
      <c r="C241" s="259" t="s">
        <v>195</v>
      </c>
      <c r="D241" s="259" t="s">
        <v>194</v>
      </c>
      <c r="E241" s="57" t="s">
        <v>76</v>
      </c>
      <c r="F241" s="57" t="s">
        <v>77</v>
      </c>
      <c r="G241" s="57" t="s">
        <v>138</v>
      </c>
    </row>
    <row r="242" spans="1:8" ht="17.45" customHeight="1">
      <c r="A242" s="71" t="s">
        <v>5</v>
      </c>
      <c r="B242" s="104">
        <v>5978</v>
      </c>
      <c r="C242" s="281">
        <v>5978</v>
      </c>
      <c r="D242" s="281">
        <v>5975</v>
      </c>
      <c r="E242" s="314">
        <v>0</v>
      </c>
      <c r="F242" s="314">
        <f t="shared" si="71"/>
        <v>99.949815991970553</v>
      </c>
      <c r="G242" s="122"/>
    </row>
    <row r="243" spans="1:8" ht="168" customHeight="1">
      <c r="A243" s="203" t="s">
        <v>85</v>
      </c>
      <c r="B243" s="159">
        <v>194054.39999999999</v>
      </c>
      <c r="C243" s="159">
        <f>210048.3-17055.3</f>
        <v>192993</v>
      </c>
      <c r="D243" s="159">
        <v>123867.1</v>
      </c>
      <c r="E243" s="321">
        <f t="shared" si="70"/>
        <v>64.182172410398309</v>
      </c>
      <c r="F243" s="321">
        <f t="shared" si="71"/>
        <v>63.831121582401643</v>
      </c>
      <c r="G243" s="334" t="s">
        <v>217</v>
      </c>
      <c r="H243" s="299"/>
    </row>
    <row r="244" spans="1:8" ht="30">
      <c r="A244" s="96" t="s">
        <v>97</v>
      </c>
      <c r="B244" s="159">
        <v>17055.3</v>
      </c>
      <c r="C244" s="159">
        <v>17055.3</v>
      </c>
      <c r="D244" s="159">
        <v>17046.099999999999</v>
      </c>
      <c r="E244" s="321">
        <f t="shared" si="70"/>
        <v>99.946057823667715</v>
      </c>
      <c r="F244" s="321">
        <f t="shared" ref="F244" si="73">D244/B244*100</f>
        <v>99.946057823667715</v>
      </c>
      <c r="G244" s="131"/>
    </row>
    <row r="245" spans="1:8">
      <c r="A245" s="214"/>
      <c r="B245" s="46"/>
      <c r="C245" s="46"/>
      <c r="D245" s="46"/>
      <c r="E245" s="246"/>
      <c r="F245" s="247"/>
      <c r="G245" s="47"/>
    </row>
    <row r="246" spans="1:8" s="37" customFormat="1" ht="14.25" customHeight="1">
      <c r="A246" s="213"/>
      <c r="B246" s="9"/>
      <c r="C246" s="9"/>
      <c r="D246" s="9"/>
      <c r="E246" s="241"/>
      <c r="F246" s="242"/>
      <c r="G246" s="8"/>
    </row>
    <row r="247" spans="1:8" s="83" customFormat="1" ht="16.5" customHeight="1">
      <c r="A247" s="338" t="s">
        <v>127</v>
      </c>
      <c r="B247" s="338"/>
      <c r="C247" s="338"/>
      <c r="D247" s="338"/>
      <c r="E247" s="338"/>
      <c r="F247" s="338"/>
      <c r="G247" s="338"/>
    </row>
    <row r="248" spans="1:8" s="58" customFormat="1" ht="24.75" customHeight="1">
      <c r="A248" s="339" t="s">
        <v>49</v>
      </c>
      <c r="B248" s="339"/>
      <c r="C248" s="339"/>
      <c r="D248" s="339"/>
      <c r="E248" s="339"/>
      <c r="F248" s="339"/>
      <c r="G248" s="339"/>
    </row>
    <row r="249" spans="1:8" s="58" customFormat="1" ht="31.9" customHeight="1">
      <c r="A249" s="339" t="s">
        <v>50</v>
      </c>
      <c r="B249" s="339"/>
      <c r="C249" s="339"/>
      <c r="D249" s="339"/>
      <c r="E249" s="339"/>
      <c r="F249" s="339"/>
      <c r="G249" s="339"/>
    </row>
    <row r="250" spans="1:8" s="59" customFormat="1" ht="87" customHeight="1">
      <c r="A250" s="339" t="s">
        <v>51</v>
      </c>
      <c r="B250" s="339"/>
      <c r="C250" s="339"/>
      <c r="D250" s="339"/>
      <c r="E250" s="339"/>
      <c r="F250" s="339"/>
      <c r="G250" s="339"/>
    </row>
    <row r="251" spans="1:8" s="18" customFormat="1" ht="15" customHeight="1">
      <c r="A251" s="204"/>
      <c r="B251" s="3"/>
      <c r="C251" s="3"/>
      <c r="E251" s="172"/>
      <c r="F251" s="173"/>
      <c r="G251" s="88" t="s">
        <v>53</v>
      </c>
    </row>
    <row r="252" spans="1:8" s="26" customFormat="1" ht="90">
      <c r="A252" s="57" t="s">
        <v>1</v>
      </c>
      <c r="B252" s="259" t="s">
        <v>140</v>
      </c>
      <c r="C252" s="259" t="s">
        <v>195</v>
      </c>
      <c r="D252" s="259" t="s">
        <v>194</v>
      </c>
      <c r="E252" s="57" t="s">
        <v>76</v>
      </c>
      <c r="F252" s="57" t="s">
        <v>77</v>
      </c>
      <c r="G252" s="57" t="s">
        <v>138</v>
      </c>
    </row>
    <row r="253" spans="1:8" ht="17.45" customHeight="1">
      <c r="A253" s="89" t="s">
        <v>8</v>
      </c>
      <c r="B253" s="163">
        <f>B256+B257+B259+B260+B261</f>
        <v>77591.100000000006</v>
      </c>
      <c r="C253" s="163">
        <f>C256+C257+C259+C260+C261</f>
        <v>62041.2</v>
      </c>
      <c r="D253" s="163">
        <f>D256+D257+D259+D260+D261</f>
        <v>46445.399999999994</v>
      </c>
      <c r="E253" s="309">
        <f t="shared" ref="E253:E261" si="74">D253/C253*100</f>
        <v>74.862188352256226</v>
      </c>
      <c r="F253" s="309">
        <f t="shared" ref="F253:F260" si="75">D253/B253*100</f>
        <v>59.85918488074018</v>
      </c>
      <c r="G253" s="122"/>
    </row>
    <row r="254" spans="1:8" ht="17.45" customHeight="1">
      <c r="A254" s="71" t="s">
        <v>3</v>
      </c>
      <c r="B254" s="289">
        <f>B253-B255</f>
        <v>66383.100000000006</v>
      </c>
      <c r="C254" s="289">
        <f t="shared" ref="C254:D254" si="76">C253-C255</f>
        <v>51299.7</v>
      </c>
      <c r="D254" s="289">
        <f t="shared" si="76"/>
        <v>35703.899999999994</v>
      </c>
      <c r="E254" s="301">
        <f t="shared" si="74"/>
        <v>69.598652623699536</v>
      </c>
      <c r="F254" s="301">
        <f t="shared" si="75"/>
        <v>53.784622893477398</v>
      </c>
      <c r="G254" s="122"/>
    </row>
    <row r="255" spans="1:8">
      <c r="A255" s="71" t="s">
        <v>4</v>
      </c>
      <c r="B255" s="289">
        <v>11208</v>
      </c>
      <c r="C255" s="289">
        <v>10741.5</v>
      </c>
      <c r="D255" s="289">
        <v>10741.5</v>
      </c>
      <c r="E255" s="301">
        <f t="shared" ref="E255" si="77">D255/C255*100</f>
        <v>100</v>
      </c>
      <c r="F255" s="301">
        <f t="shared" ref="F255" si="78">D255/B255*100</f>
        <v>95.837794432548179</v>
      </c>
      <c r="G255" s="122"/>
    </row>
    <row r="256" spans="1:8" s="24" customFormat="1" ht="30">
      <c r="A256" s="202" t="s">
        <v>86</v>
      </c>
      <c r="B256" s="160">
        <v>11808.4</v>
      </c>
      <c r="C256" s="160">
        <v>11317.3</v>
      </c>
      <c r="D256" s="160">
        <v>11317.4</v>
      </c>
      <c r="E256" s="301">
        <f t="shared" si="74"/>
        <v>100.00088360297951</v>
      </c>
      <c r="F256" s="301">
        <f t="shared" si="75"/>
        <v>95.841943023610312</v>
      </c>
      <c r="G256" s="307"/>
    </row>
    <row r="257" spans="1:8" s="24" customFormat="1" ht="45">
      <c r="A257" s="202" t="s">
        <v>87</v>
      </c>
      <c r="B257" s="160">
        <v>23311.8</v>
      </c>
      <c r="C257" s="160">
        <v>17972.599999999999</v>
      </c>
      <c r="D257" s="160">
        <v>17375.3</v>
      </c>
      <c r="E257" s="301">
        <f t="shared" si="74"/>
        <v>96.676607725092651</v>
      </c>
      <c r="F257" s="301">
        <f t="shared" si="75"/>
        <v>74.534355991386334</v>
      </c>
      <c r="G257" s="132"/>
    </row>
    <row r="258" spans="1:8" s="41" customFormat="1" ht="90">
      <c r="A258" s="57" t="s">
        <v>1</v>
      </c>
      <c r="B258" s="259" t="s">
        <v>140</v>
      </c>
      <c r="C258" s="259" t="s">
        <v>195</v>
      </c>
      <c r="D258" s="259" t="s">
        <v>194</v>
      </c>
      <c r="E258" s="57" t="s">
        <v>76</v>
      </c>
      <c r="F258" s="57" t="s">
        <v>77</v>
      </c>
      <c r="G258" s="57" t="s">
        <v>138</v>
      </c>
    </row>
    <row r="259" spans="1:8" s="41" customFormat="1" ht="45">
      <c r="A259" s="202" t="s">
        <v>88</v>
      </c>
      <c r="B259" s="161">
        <v>23204.9</v>
      </c>
      <c r="C259" s="161">
        <v>17355.7</v>
      </c>
      <c r="D259" s="161">
        <v>16643.2</v>
      </c>
      <c r="E259" s="301">
        <f t="shared" si="74"/>
        <v>95.894720466474993</v>
      </c>
      <c r="F259" s="301">
        <f t="shared" si="75"/>
        <v>71.722782688139148</v>
      </c>
      <c r="G259" s="132"/>
    </row>
    <row r="260" spans="1:8" s="37" customFormat="1" ht="45">
      <c r="A260" s="202" t="s">
        <v>89</v>
      </c>
      <c r="B260" s="162">
        <v>2393.3000000000002</v>
      </c>
      <c r="C260" s="162">
        <v>347.5</v>
      </c>
      <c r="D260" s="162">
        <v>204</v>
      </c>
      <c r="E260" s="301">
        <f t="shared" si="74"/>
        <v>58.705035971223019</v>
      </c>
      <c r="F260" s="301">
        <f t="shared" si="75"/>
        <v>8.5237955960389407</v>
      </c>
      <c r="G260" s="308" t="s">
        <v>204</v>
      </c>
    </row>
    <row r="261" spans="1:8" s="37" customFormat="1" ht="140.25">
      <c r="A261" s="95" t="s">
        <v>128</v>
      </c>
      <c r="B261" s="162">
        <v>16872.7</v>
      </c>
      <c r="C261" s="162">
        <v>15048.1</v>
      </c>
      <c r="D261" s="162">
        <v>905.5</v>
      </c>
      <c r="E261" s="301">
        <f t="shared" si="74"/>
        <v>6.0173709637761581</v>
      </c>
      <c r="F261" s="301">
        <f>D261/B261*100</f>
        <v>5.3666573814505085</v>
      </c>
      <c r="G261" s="337" t="s">
        <v>218</v>
      </c>
      <c r="H261" s="283"/>
    </row>
    <row r="262" spans="1:8" s="37" customFormat="1" ht="15.75">
      <c r="A262" s="215"/>
      <c r="B262" s="133"/>
      <c r="C262" s="133"/>
      <c r="D262" s="133"/>
      <c r="E262" s="248"/>
      <c r="F262" s="249"/>
      <c r="G262" s="134"/>
    </row>
    <row r="263" spans="1:8" s="59" customFormat="1" ht="10.5" customHeight="1">
      <c r="A263" s="216"/>
      <c r="B263" s="213"/>
      <c r="C263" s="213"/>
      <c r="D263" s="213"/>
      <c r="E263" s="250"/>
      <c r="F263" s="251"/>
      <c r="G263" s="251"/>
    </row>
    <row r="264" spans="1:8" s="83" customFormat="1" ht="15.75">
      <c r="A264" s="338" t="s">
        <v>129</v>
      </c>
      <c r="B264" s="338"/>
      <c r="C264" s="338"/>
      <c r="D264" s="338"/>
      <c r="E264" s="338"/>
      <c r="F264" s="338"/>
      <c r="G264" s="338"/>
    </row>
    <row r="265" spans="1:8" s="58" customFormat="1" ht="16.149999999999999" customHeight="1">
      <c r="A265" s="339" t="s">
        <v>159</v>
      </c>
      <c r="B265" s="339"/>
      <c r="C265" s="339"/>
      <c r="D265" s="339"/>
      <c r="E265" s="339"/>
      <c r="F265" s="339"/>
      <c r="G265" s="339"/>
    </row>
    <row r="266" spans="1:8" s="58" customFormat="1" ht="15.75">
      <c r="A266" s="339" t="s">
        <v>160</v>
      </c>
      <c r="B266" s="339"/>
      <c r="C266" s="339"/>
      <c r="D266" s="339"/>
      <c r="E266" s="339"/>
      <c r="F266" s="339"/>
      <c r="G266" s="339"/>
    </row>
    <row r="267" spans="1:8" s="59" customFormat="1" ht="15.75">
      <c r="A267" s="339" t="s">
        <v>161</v>
      </c>
      <c r="B267" s="339"/>
      <c r="C267" s="339"/>
      <c r="D267" s="339"/>
      <c r="E267" s="339"/>
      <c r="F267" s="339"/>
      <c r="G267" s="339"/>
    </row>
    <row r="268" spans="1:8" s="37" customFormat="1" ht="24" customHeight="1">
      <c r="A268" s="204"/>
      <c r="B268" s="3"/>
      <c r="C268" s="3"/>
      <c r="E268" s="241"/>
      <c r="F268" s="242"/>
      <c r="G268" s="88" t="s">
        <v>53</v>
      </c>
    </row>
    <row r="269" spans="1:8" s="26" customFormat="1" ht="90">
      <c r="A269" s="65" t="s">
        <v>1</v>
      </c>
      <c r="B269" s="259" t="s">
        <v>140</v>
      </c>
      <c r="C269" s="259" t="s">
        <v>195</v>
      </c>
      <c r="D269" s="259" t="s">
        <v>194</v>
      </c>
      <c r="E269" s="57" t="s">
        <v>76</v>
      </c>
      <c r="F269" s="57" t="s">
        <v>77</v>
      </c>
      <c r="G269" s="57" t="s">
        <v>138</v>
      </c>
    </row>
    <row r="270" spans="1:8">
      <c r="A270" s="89" t="s">
        <v>8</v>
      </c>
      <c r="B270" s="68">
        <f>B271</f>
        <v>31079.200000000001</v>
      </c>
      <c r="C270" s="68">
        <f t="shared" ref="C270:F270" si="79">C271</f>
        <v>22139.1</v>
      </c>
      <c r="D270" s="68">
        <f t="shared" si="79"/>
        <v>19558.2</v>
      </c>
      <c r="E270" s="322">
        <f t="shared" si="79"/>
        <v>92.819142625277038</v>
      </c>
      <c r="F270" s="322">
        <f t="shared" si="79"/>
        <v>62.930191253314113</v>
      </c>
      <c r="G270" s="90"/>
    </row>
    <row r="271" spans="1:8">
      <c r="A271" s="71" t="s">
        <v>3</v>
      </c>
      <c r="B271" s="104">
        <f>B272+B273</f>
        <v>31079.200000000001</v>
      </c>
      <c r="C271" s="104">
        <f t="shared" ref="C271:E271" si="80">C272+C273</f>
        <v>22139.1</v>
      </c>
      <c r="D271" s="104">
        <f t="shared" si="80"/>
        <v>19558.2</v>
      </c>
      <c r="E271" s="289">
        <f t="shared" si="80"/>
        <v>92.819142625277038</v>
      </c>
      <c r="F271" s="289">
        <f>D271/B271*100</f>
        <v>62.930191253314113</v>
      </c>
      <c r="G271" s="90"/>
    </row>
    <row r="272" spans="1:8" ht="42.75" customHeight="1">
      <c r="A272" s="95" t="s">
        <v>133</v>
      </c>
      <c r="B272" s="107">
        <v>1601.8</v>
      </c>
      <c r="C272" s="110">
        <v>1067.8</v>
      </c>
      <c r="D272" s="110">
        <v>0</v>
      </c>
      <c r="E272" s="314">
        <f>D272/C272*100</f>
        <v>0</v>
      </c>
      <c r="F272" s="314">
        <f>D272/B272*100</f>
        <v>0</v>
      </c>
      <c r="G272" s="300" t="s">
        <v>219</v>
      </c>
    </row>
    <row r="273" spans="1:7" ht="30">
      <c r="A273" s="95" t="s">
        <v>134</v>
      </c>
      <c r="B273" s="107">
        <v>29477.4</v>
      </c>
      <c r="C273" s="107">
        <f>22139.1-1067.8</f>
        <v>21071.3</v>
      </c>
      <c r="D273" s="110">
        <v>19558.2</v>
      </c>
      <c r="E273" s="314">
        <f>D273/C273*100</f>
        <v>92.819142625277038</v>
      </c>
      <c r="F273" s="314">
        <f>D273/B273*100</f>
        <v>66.349813755622961</v>
      </c>
      <c r="G273" s="152" t="s">
        <v>211</v>
      </c>
    </row>
    <row r="274" spans="1:7" s="83" customFormat="1" ht="28.5" customHeight="1">
      <c r="A274" s="338" t="s">
        <v>135</v>
      </c>
      <c r="B274" s="338"/>
      <c r="C274" s="338"/>
      <c r="D274" s="338"/>
      <c r="E274" s="338"/>
      <c r="F274" s="338"/>
      <c r="G274" s="338"/>
    </row>
    <row r="275" spans="1:7" s="58" customFormat="1" ht="15.75">
      <c r="A275" s="339" t="s">
        <v>44</v>
      </c>
      <c r="B275" s="339"/>
      <c r="C275" s="339"/>
      <c r="D275" s="339"/>
      <c r="E275" s="339"/>
      <c r="F275" s="339"/>
      <c r="G275" s="339"/>
    </row>
    <row r="276" spans="1:7" s="58" customFormat="1" ht="15.75">
      <c r="A276" s="339" t="s">
        <v>45</v>
      </c>
      <c r="B276" s="339"/>
      <c r="C276" s="339"/>
      <c r="D276" s="339"/>
      <c r="E276" s="339"/>
      <c r="F276" s="339"/>
      <c r="G276" s="339"/>
    </row>
    <row r="277" spans="1:7" s="59" customFormat="1" ht="51.75" customHeight="1">
      <c r="A277" s="339" t="s">
        <v>46</v>
      </c>
      <c r="B277" s="339"/>
      <c r="C277" s="339"/>
      <c r="D277" s="339"/>
      <c r="E277" s="339"/>
      <c r="F277" s="339"/>
      <c r="G277" s="339"/>
    </row>
    <row r="278" spans="1:7" s="59" customFormat="1" ht="29.25" customHeight="1">
      <c r="A278" s="204"/>
      <c r="B278" s="204"/>
      <c r="C278" s="204"/>
      <c r="E278" s="241"/>
      <c r="F278" s="242"/>
      <c r="G278" s="88" t="s">
        <v>53</v>
      </c>
    </row>
    <row r="279" spans="1:7" s="26" customFormat="1" ht="90">
      <c r="A279" s="65" t="s">
        <v>1</v>
      </c>
      <c r="B279" s="259" t="s">
        <v>140</v>
      </c>
      <c r="C279" s="259" t="s">
        <v>195</v>
      </c>
      <c r="D279" s="259" t="s">
        <v>194</v>
      </c>
      <c r="E279" s="57" t="s">
        <v>76</v>
      </c>
      <c r="F279" s="57" t="s">
        <v>77</v>
      </c>
      <c r="G279" s="57" t="s">
        <v>138</v>
      </c>
    </row>
    <row r="280" spans="1:7" ht="17.25" customHeight="1">
      <c r="A280" s="89" t="s">
        <v>8</v>
      </c>
      <c r="B280" s="68">
        <f>B284+B285</f>
        <v>464821.1</v>
      </c>
      <c r="C280" s="68">
        <f t="shared" ref="C280:D280" si="81">C284+C285</f>
        <v>352802.39999999997</v>
      </c>
      <c r="D280" s="68">
        <f t="shared" si="81"/>
        <v>332036.10000000003</v>
      </c>
      <c r="E280" s="309">
        <f t="shared" ref="E280" si="82">D280/C280*100</f>
        <v>94.113900585710326</v>
      </c>
      <c r="F280" s="309">
        <f t="shared" ref="F280" si="83">D280/B280*100</f>
        <v>71.433095442526167</v>
      </c>
      <c r="G280" s="122"/>
    </row>
    <row r="281" spans="1:7" ht="17.25" customHeight="1">
      <c r="A281" s="71" t="s">
        <v>3</v>
      </c>
      <c r="B281" s="70">
        <f>B280-B282-B283</f>
        <v>360162.89999999997</v>
      </c>
      <c r="C281" s="70">
        <f t="shared" ref="C281:D281" si="84">C280-C282-C283</f>
        <v>281050.29999999993</v>
      </c>
      <c r="D281" s="70">
        <f t="shared" si="84"/>
        <v>264514.7</v>
      </c>
      <c r="E281" s="301">
        <f t="shared" ref="E281:E285" si="85">D281/C281*100</f>
        <v>94.116498007652041</v>
      </c>
      <c r="F281" s="301">
        <f t="shared" ref="F281:F285" si="86">D281/B281*100</f>
        <v>73.443072565219808</v>
      </c>
      <c r="G281" s="122"/>
    </row>
    <row r="282" spans="1:7" ht="17.25" customHeight="1">
      <c r="A282" s="71" t="s">
        <v>4</v>
      </c>
      <c r="B282" s="70">
        <v>99688.5</v>
      </c>
      <c r="C282" s="70">
        <v>68283.7</v>
      </c>
      <c r="D282" s="70">
        <v>64220.4</v>
      </c>
      <c r="E282" s="301">
        <f t="shared" si="85"/>
        <v>94.049385138766652</v>
      </c>
      <c r="F282" s="301">
        <f t="shared" si="86"/>
        <v>64.421071638152853</v>
      </c>
      <c r="G282" s="122"/>
    </row>
    <row r="283" spans="1:7" ht="19.5" customHeight="1">
      <c r="A283" s="71" t="s">
        <v>5</v>
      </c>
      <c r="B283" s="70">
        <v>4969.7</v>
      </c>
      <c r="C283" s="70">
        <v>3468.4</v>
      </c>
      <c r="D283" s="70">
        <v>3301</v>
      </c>
      <c r="E283" s="301">
        <f t="shared" ref="E283" si="87">D283/C283*100</f>
        <v>95.173567062622539</v>
      </c>
      <c r="F283" s="301">
        <f t="shared" ref="F283" si="88">D283/B283*100</f>
        <v>66.422520474072883</v>
      </c>
      <c r="G283" s="122"/>
    </row>
    <row r="284" spans="1:7" s="23" customFormat="1" ht="125.25" customHeight="1">
      <c r="A284" s="72" t="s">
        <v>47</v>
      </c>
      <c r="B284" s="164">
        <v>464182.8</v>
      </c>
      <c r="C284" s="164">
        <v>352263.1</v>
      </c>
      <c r="D284" s="164">
        <v>331668.7</v>
      </c>
      <c r="E284" s="301">
        <f t="shared" si="85"/>
        <v>94.153687967885375</v>
      </c>
      <c r="F284" s="301">
        <f t="shared" si="86"/>
        <v>71.452173583338293</v>
      </c>
      <c r="G284" s="300" t="s">
        <v>174</v>
      </c>
    </row>
    <row r="285" spans="1:7" s="23" customFormat="1" ht="30">
      <c r="A285" s="72" t="s">
        <v>48</v>
      </c>
      <c r="B285" s="165">
        <v>638.29999999999995</v>
      </c>
      <c r="C285" s="165">
        <v>539.29999999999995</v>
      </c>
      <c r="D285" s="165">
        <v>367.4</v>
      </c>
      <c r="E285" s="301">
        <f t="shared" si="85"/>
        <v>68.125347672909328</v>
      </c>
      <c r="F285" s="301">
        <f t="shared" si="86"/>
        <v>57.559141469528441</v>
      </c>
      <c r="G285" s="287" t="s">
        <v>220</v>
      </c>
    </row>
    <row r="286" spans="1:7" s="23" customFormat="1" ht="17.25" customHeight="1">
      <c r="A286" s="217"/>
      <c r="B286" s="11"/>
      <c r="C286" s="11"/>
      <c r="D286" s="11"/>
      <c r="E286" s="252"/>
      <c r="F286" s="253"/>
      <c r="G286" s="7"/>
    </row>
    <row r="287" spans="1:7" s="18" customFormat="1" ht="24" customHeight="1">
      <c r="A287" s="338" t="s">
        <v>54</v>
      </c>
      <c r="B287" s="338"/>
      <c r="C287" s="338"/>
      <c r="D287" s="338"/>
      <c r="E287" s="338"/>
      <c r="F287" s="338"/>
      <c r="G287" s="338"/>
    </row>
    <row r="288" spans="1:7" s="36" customFormat="1" ht="15.75">
      <c r="A288" s="339" t="s">
        <v>55</v>
      </c>
      <c r="B288" s="339"/>
      <c r="C288" s="339"/>
      <c r="D288" s="339"/>
      <c r="E288" s="339"/>
      <c r="F288" s="339"/>
      <c r="G288" s="339"/>
    </row>
    <row r="289" spans="1:8" s="36" customFormat="1" ht="15.75">
      <c r="A289" s="339" t="s">
        <v>56</v>
      </c>
      <c r="B289" s="339"/>
      <c r="C289" s="339"/>
      <c r="D289" s="339"/>
      <c r="E289" s="339"/>
      <c r="F289" s="339"/>
      <c r="G289" s="339"/>
    </row>
    <row r="290" spans="1:8" s="37" customFormat="1" ht="31.5" customHeight="1">
      <c r="A290" s="339" t="s">
        <v>57</v>
      </c>
      <c r="B290" s="339"/>
      <c r="C290" s="339"/>
      <c r="D290" s="339"/>
      <c r="E290" s="339"/>
      <c r="F290" s="339"/>
      <c r="G290" s="339"/>
    </row>
    <row r="291" spans="1:8" s="18" customFormat="1" ht="19.5" customHeight="1">
      <c r="A291" s="218"/>
      <c r="B291" s="218"/>
      <c r="C291" s="218"/>
      <c r="D291" s="83"/>
      <c r="E291" s="172"/>
      <c r="F291" s="173"/>
      <c r="G291" s="88" t="s">
        <v>53</v>
      </c>
    </row>
    <row r="292" spans="1:8" s="26" customFormat="1" ht="92.25" customHeight="1">
      <c r="A292" s="65" t="s">
        <v>1</v>
      </c>
      <c r="B292" s="259" t="s">
        <v>140</v>
      </c>
      <c r="C292" s="259" t="s">
        <v>195</v>
      </c>
      <c r="D292" s="259" t="s">
        <v>194</v>
      </c>
      <c r="E292" s="57" t="s">
        <v>76</v>
      </c>
      <c r="F292" s="57" t="s">
        <v>77</v>
      </c>
      <c r="G292" s="57" t="s">
        <v>138</v>
      </c>
    </row>
    <row r="293" spans="1:8" ht="24.75" customHeight="1">
      <c r="A293" s="89" t="s">
        <v>8</v>
      </c>
      <c r="B293" s="103">
        <f>B296</f>
        <v>296712.90000000002</v>
      </c>
      <c r="C293" s="103">
        <f>C296</f>
        <v>197178.9</v>
      </c>
      <c r="D293" s="103">
        <f>D296</f>
        <v>175134.3</v>
      </c>
      <c r="E293" s="317">
        <f t="shared" ref="E293:E298" si="89">D293/C293*100</f>
        <v>88.820000517296734</v>
      </c>
      <c r="F293" s="317">
        <f t="shared" ref="F293:F298" si="90">D293/B293*100</f>
        <v>59.024835118392218</v>
      </c>
      <c r="G293" s="122"/>
    </row>
    <row r="294" spans="1:8" ht="27.75" customHeight="1">
      <c r="A294" s="71" t="s">
        <v>3</v>
      </c>
      <c r="B294" s="104">
        <f>B293-B295</f>
        <v>267831.10000000003</v>
      </c>
      <c r="C294" s="104">
        <f t="shared" ref="C294:D294" si="91">C293-C295</f>
        <v>177254.9</v>
      </c>
      <c r="D294" s="104">
        <f t="shared" si="91"/>
        <v>157166.19999999998</v>
      </c>
      <c r="E294" s="314">
        <f t="shared" si="89"/>
        <v>88.666773104720932</v>
      </c>
      <c r="F294" s="314">
        <f t="shared" si="90"/>
        <v>58.681086699789518</v>
      </c>
      <c r="G294" s="122"/>
    </row>
    <row r="295" spans="1:8">
      <c r="A295" s="71" t="s">
        <v>4</v>
      </c>
      <c r="B295" s="104">
        <v>28881.8</v>
      </c>
      <c r="C295" s="104">
        <v>19924</v>
      </c>
      <c r="D295" s="104">
        <v>17968.099999999999</v>
      </c>
      <c r="E295" s="314">
        <f>D295/C295*100</f>
        <v>90.183196145352326</v>
      </c>
      <c r="F295" s="314">
        <f t="shared" si="90"/>
        <v>62.212535229798696</v>
      </c>
      <c r="G295" s="122"/>
    </row>
    <row r="296" spans="1:8" ht="102.75">
      <c r="A296" s="219" t="s">
        <v>168</v>
      </c>
      <c r="B296" s="166">
        <v>296712.90000000002</v>
      </c>
      <c r="C296" s="166">
        <v>197178.9</v>
      </c>
      <c r="D296" s="166">
        <v>175134.3</v>
      </c>
      <c r="E296" s="314">
        <f t="shared" si="89"/>
        <v>88.820000517296734</v>
      </c>
      <c r="F296" s="314">
        <f t="shared" si="90"/>
        <v>59.024835118392218</v>
      </c>
      <c r="G296" s="300" t="s">
        <v>221</v>
      </c>
      <c r="H296" s="51"/>
    </row>
    <row r="297" spans="1:8" s="44" customFormat="1" ht="90">
      <c r="A297" s="65" t="s">
        <v>1</v>
      </c>
      <c r="B297" s="259" t="s">
        <v>140</v>
      </c>
      <c r="C297" s="259" t="s">
        <v>195</v>
      </c>
      <c r="D297" s="259" t="s">
        <v>194</v>
      </c>
      <c r="E297" s="57" t="s">
        <v>76</v>
      </c>
      <c r="F297" s="57" t="s">
        <v>77</v>
      </c>
      <c r="G297" s="57" t="s">
        <v>138</v>
      </c>
    </row>
    <row r="298" spans="1:8" s="44" customFormat="1" ht="16.149999999999999" customHeight="1">
      <c r="A298" s="211" t="s">
        <v>169</v>
      </c>
      <c r="B298" s="167">
        <v>10840.7</v>
      </c>
      <c r="C298" s="167">
        <v>10286.700000000001</v>
      </c>
      <c r="D298" s="167">
        <v>7540</v>
      </c>
      <c r="E298" s="314">
        <f t="shared" si="89"/>
        <v>73.298531112990545</v>
      </c>
      <c r="F298" s="314">
        <f t="shared" si="90"/>
        <v>69.552704161170396</v>
      </c>
      <c r="G298" s="128"/>
    </row>
    <row r="299" spans="1:8" s="44" customFormat="1" ht="16.149999999999999" customHeight="1">
      <c r="A299" s="211" t="s">
        <v>192</v>
      </c>
      <c r="B299" s="167">
        <f>B300+B301+B302+B303+B304</f>
        <v>8832.7999999999993</v>
      </c>
      <c r="C299" s="167">
        <f t="shared" ref="C299:D299" si="92">C300+C301+C302+C303+C304</f>
        <v>993.7</v>
      </c>
      <c r="D299" s="167">
        <f t="shared" si="92"/>
        <v>117.5</v>
      </c>
      <c r="E299" s="314">
        <v>0</v>
      </c>
      <c r="F299" s="314">
        <v>0</v>
      </c>
      <c r="G299" s="128"/>
    </row>
    <row r="300" spans="1:8" s="44" customFormat="1" ht="75">
      <c r="A300" s="199" t="s">
        <v>189</v>
      </c>
      <c r="B300" s="169">
        <f>611.6+262.1</f>
        <v>873.7</v>
      </c>
      <c r="C300" s="168">
        <v>873.7</v>
      </c>
      <c r="D300" s="168">
        <v>0</v>
      </c>
      <c r="E300" s="314">
        <v>0</v>
      </c>
      <c r="F300" s="314">
        <v>0</v>
      </c>
      <c r="G300" s="128"/>
    </row>
    <row r="301" spans="1:8" s="44" customFormat="1" ht="75">
      <c r="A301" s="199" t="s">
        <v>184</v>
      </c>
      <c r="B301" s="169">
        <f>4624.4+1981.9</f>
        <v>6606.2999999999993</v>
      </c>
      <c r="C301" s="168">
        <v>0</v>
      </c>
      <c r="D301" s="168">
        <v>0</v>
      </c>
      <c r="E301" s="314">
        <v>0</v>
      </c>
      <c r="F301" s="314">
        <v>0</v>
      </c>
      <c r="G301" s="128"/>
    </row>
    <row r="302" spans="1:8" s="44" customFormat="1" ht="60.75" customHeight="1">
      <c r="A302" s="199" t="s">
        <v>185</v>
      </c>
      <c r="B302" s="169">
        <f>256.8+110.1</f>
        <v>366.9</v>
      </c>
      <c r="C302" s="168">
        <v>0</v>
      </c>
      <c r="D302" s="168">
        <v>0</v>
      </c>
      <c r="E302" s="314">
        <v>0</v>
      </c>
      <c r="F302" s="314">
        <v>0</v>
      </c>
      <c r="G302" s="128"/>
    </row>
    <row r="303" spans="1:8" s="44" customFormat="1" ht="45">
      <c r="A303" s="199" t="s">
        <v>191</v>
      </c>
      <c r="B303" s="169">
        <f>497.6+213.3</f>
        <v>710.90000000000009</v>
      </c>
      <c r="C303" s="168">
        <v>0</v>
      </c>
      <c r="D303" s="168">
        <v>0</v>
      </c>
      <c r="E303" s="314">
        <v>0</v>
      </c>
      <c r="F303" s="314">
        <v>0</v>
      </c>
      <c r="G303" s="128"/>
    </row>
    <row r="304" spans="1:8" s="44" customFormat="1" ht="30.75" customHeight="1">
      <c r="A304" s="203" t="s">
        <v>188</v>
      </c>
      <c r="B304" s="167">
        <v>275</v>
      </c>
      <c r="C304" s="168">
        <v>120</v>
      </c>
      <c r="D304" s="168">
        <v>117.5</v>
      </c>
      <c r="E304" s="323">
        <f t="shared" ref="E304" si="93">D304/C304*100</f>
        <v>97.916666666666657</v>
      </c>
      <c r="F304" s="323">
        <f t="shared" ref="F304" si="94">D304/B304*100</f>
        <v>42.727272727272727</v>
      </c>
      <c r="G304" s="128"/>
    </row>
    <row r="305" spans="1:7" s="44" customFormat="1" ht="16.149999999999999" customHeight="1">
      <c r="A305" s="220"/>
      <c r="B305" s="48"/>
      <c r="C305" s="48"/>
      <c r="D305" s="48"/>
      <c r="E305" s="248"/>
      <c r="F305" s="254"/>
      <c r="G305" s="49"/>
    </row>
    <row r="306" spans="1:7" s="18" customFormat="1" ht="22.15" customHeight="1">
      <c r="A306" s="338" t="s">
        <v>75</v>
      </c>
      <c r="B306" s="338"/>
      <c r="C306" s="338"/>
      <c r="D306" s="338"/>
      <c r="E306" s="338"/>
      <c r="F306" s="338"/>
      <c r="G306" s="338"/>
    </row>
    <row r="307" spans="1:7" s="18" customFormat="1" ht="31.15" customHeight="1">
      <c r="A307" s="339" t="s">
        <v>162</v>
      </c>
      <c r="B307" s="339"/>
      <c r="C307" s="339"/>
      <c r="D307" s="339"/>
      <c r="E307" s="339"/>
      <c r="F307" s="339"/>
      <c r="G307" s="339"/>
    </row>
    <row r="308" spans="1:7" s="18" customFormat="1" ht="15.6" customHeight="1">
      <c r="A308" s="112"/>
      <c r="B308" s="112"/>
      <c r="C308" s="112"/>
      <c r="D308" s="83"/>
      <c r="E308" s="172"/>
      <c r="F308" s="173"/>
      <c r="G308" s="88" t="s">
        <v>53</v>
      </c>
    </row>
    <row r="309" spans="1:7" ht="90">
      <c r="A309" s="57" t="s">
        <v>0</v>
      </c>
      <c r="B309" s="259" t="s">
        <v>140</v>
      </c>
      <c r="C309" s="259" t="s">
        <v>195</v>
      </c>
      <c r="D309" s="259" t="s">
        <v>194</v>
      </c>
      <c r="E309" s="57" t="s">
        <v>76</v>
      </c>
      <c r="F309" s="57" t="s">
        <v>77</v>
      </c>
      <c r="G309" s="57" t="s">
        <v>138</v>
      </c>
    </row>
    <row r="310" spans="1:7" ht="18" customHeight="1">
      <c r="A310" s="89" t="s">
        <v>24</v>
      </c>
      <c r="B310" s="103">
        <f>B311</f>
        <v>40001.599999999999</v>
      </c>
      <c r="C310" s="103">
        <f t="shared" ref="C310:D310" si="95">C311</f>
        <v>31788.5</v>
      </c>
      <c r="D310" s="103">
        <f t="shared" si="95"/>
        <v>21161.4</v>
      </c>
      <c r="E310" s="317">
        <f>D310/C310*100</f>
        <v>66.569356842883437</v>
      </c>
      <c r="F310" s="317">
        <f>D310/B310*100</f>
        <v>52.90138394464222</v>
      </c>
      <c r="G310" s="90"/>
    </row>
    <row r="311" spans="1:7">
      <c r="A311" s="71" t="s">
        <v>3</v>
      </c>
      <c r="B311" s="104">
        <f>SUM(B312:B315)</f>
        <v>40001.599999999999</v>
      </c>
      <c r="C311" s="104">
        <f>SUM(C312:C315)</f>
        <v>31788.5</v>
      </c>
      <c r="D311" s="104">
        <f>SUM(D312:D315)</f>
        <v>21161.4</v>
      </c>
      <c r="E311" s="314">
        <f>D311/C311*100</f>
        <v>66.569356842883437</v>
      </c>
      <c r="F311" s="314">
        <f>D311/B311*100</f>
        <v>52.90138394464222</v>
      </c>
      <c r="G311" s="90"/>
    </row>
    <row r="312" spans="1:7" s="41" customFormat="1" ht="38.25" customHeight="1">
      <c r="A312" s="72" t="s">
        <v>52</v>
      </c>
      <c r="B312" s="170">
        <v>23803.4</v>
      </c>
      <c r="C312" s="170">
        <v>20792.400000000001</v>
      </c>
      <c r="D312" s="170">
        <v>16641.7</v>
      </c>
      <c r="E312" s="314">
        <f>D312/C312*100</f>
        <v>80.037417517939247</v>
      </c>
      <c r="F312" s="314">
        <f>D312/B312*100</f>
        <v>69.913121654889636</v>
      </c>
      <c r="G312" s="300" t="s">
        <v>139</v>
      </c>
    </row>
    <row r="313" spans="1:7" ht="90">
      <c r="A313" s="57" t="s">
        <v>0</v>
      </c>
      <c r="B313" s="259" t="s">
        <v>140</v>
      </c>
      <c r="C313" s="259" t="s">
        <v>195</v>
      </c>
      <c r="D313" s="259" t="s">
        <v>194</v>
      </c>
      <c r="E313" s="57" t="s">
        <v>76</v>
      </c>
      <c r="F313" s="57" t="s">
        <v>77</v>
      </c>
      <c r="G313" s="57" t="s">
        <v>138</v>
      </c>
    </row>
    <row r="314" spans="1:7" s="41" customFormat="1" ht="141">
      <c r="A314" s="174" t="s">
        <v>95</v>
      </c>
      <c r="B314" s="170">
        <f>40001.6-23803.4-4101.1</f>
        <v>12097.099999999997</v>
      </c>
      <c r="C314" s="170">
        <v>10996.1</v>
      </c>
      <c r="D314" s="170">
        <f>21161.4-16641.7</f>
        <v>4519.7000000000007</v>
      </c>
      <c r="E314" s="314">
        <f>D314/C314*100</f>
        <v>41.102754612999156</v>
      </c>
      <c r="F314" s="314">
        <f>D314/B314*100</f>
        <v>37.361847054252692</v>
      </c>
      <c r="G314" s="336" t="s">
        <v>222</v>
      </c>
    </row>
    <row r="315" spans="1:7" s="41" customFormat="1" ht="51.75">
      <c r="A315" s="174" t="s">
        <v>115</v>
      </c>
      <c r="B315" s="170">
        <v>4101.1000000000004</v>
      </c>
      <c r="C315" s="171">
        <v>0</v>
      </c>
      <c r="D315" s="171">
        <v>0</v>
      </c>
      <c r="E315" s="324">
        <v>0</v>
      </c>
      <c r="F315" s="323">
        <v>0</v>
      </c>
      <c r="G315" s="300" t="s">
        <v>164</v>
      </c>
    </row>
    <row r="316" spans="1:7" s="24" customFormat="1" ht="63" customHeight="1">
      <c r="A316" s="341" t="s">
        <v>92</v>
      </c>
      <c r="B316" s="341"/>
      <c r="C316" s="341"/>
      <c r="D316" s="341"/>
      <c r="E316" s="341"/>
      <c r="F316" s="341"/>
      <c r="G316" s="341"/>
    </row>
    <row r="317" spans="1:7" s="24" customFormat="1" ht="11.25" customHeight="1">
      <c r="A317" s="221"/>
      <c r="B317" s="135"/>
      <c r="C317" s="135"/>
      <c r="D317" s="135"/>
      <c r="E317" s="255"/>
      <c r="F317" s="256"/>
      <c r="G317" s="13"/>
    </row>
    <row r="318" spans="1:7">
      <c r="A318" s="222"/>
      <c r="B318" s="136"/>
      <c r="C318" s="136"/>
      <c r="D318" s="137"/>
    </row>
    <row r="319" spans="1:7" s="138" customFormat="1" ht="15" customHeight="1">
      <c r="A319" s="340" t="s">
        <v>163</v>
      </c>
      <c r="B319" s="340"/>
      <c r="C319" s="340"/>
      <c r="D319" s="340"/>
      <c r="E319" s="258"/>
      <c r="F319" s="54"/>
      <c r="G319" s="115"/>
    </row>
    <row r="320" spans="1:7" s="138" customFormat="1" ht="12.6" customHeight="1">
      <c r="A320" s="223"/>
      <c r="B320" s="139"/>
      <c r="C320" s="139"/>
      <c r="D320" s="139"/>
      <c r="E320" s="258"/>
      <c r="F320" s="54"/>
      <c r="G320" s="115"/>
    </row>
    <row r="321" spans="1:7" s="138" customFormat="1" ht="13.15" customHeight="1">
      <c r="A321" s="224"/>
      <c r="B321" s="140"/>
      <c r="C321" s="140"/>
      <c r="D321" s="140"/>
      <c r="E321" s="258"/>
      <c r="F321" s="54"/>
      <c r="G321" s="115"/>
    </row>
    <row r="322" spans="1:7" ht="0.6" customHeight="1">
      <c r="A322" s="225"/>
      <c r="B322" s="22"/>
      <c r="C322" s="22"/>
    </row>
    <row r="324" spans="1:7">
      <c r="A324" s="226"/>
      <c r="B324" s="50"/>
      <c r="C324" s="50"/>
      <c r="D324" s="50"/>
    </row>
    <row r="325" spans="1:7">
      <c r="A325" s="226"/>
      <c r="B325" s="50"/>
      <c r="C325" s="50"/>
      <c r="D325" s="50"/>
    </row>
    <row r="326" spans="1:7">
      <c r="A326" s="226"/>
      <c r="B326" s="50"/>
      <c r="C326" s="50"/>
      <c r="D326" s="50"/>
    </row>
    <row r="327" spans="1:7">
      <c r="A327" s="226"/>
      <c r="B327" s="51"/>
      <c r="C327" s="51"/>
      <c r="D327" s="51"/>
    </row>
    <row r="328" spans="1:7">
      <c r="A328" s="226"/>
      <c r="B328" s="12"/>
      <c r="C328" s="12"/>
      <c r="D328" s="27"/>
    </row>
    <row r="329" spans="1:7">
      <c r="A329" s="226"/>
      <c r="B329" s="51"/>
      <c r="C329" s="51"/>
      <c r="D329" s="51"/>
    </row>
    <row r="330" spans="1:7">
      <c r="A330" s="226"/>
      <c r="B330" s="51"/>
      <c r="C330" s="51"/>
      <c r="D330" s="51"/>
    </row>
    <row r="331" spans="1:7">
      <c r="B331" s="51"/>
      <c r="C331" s="51"/>
      <c r="D331" s="51"/>
    </row>
    <row r="332" spans="1:7">
      <c r="A332" s="226"/>
      <c r="B332" s="51"/>
      <c r="C332" s="51"/>
      <c r="D332" s="51"/>
    </row>
    <row r="333" spans="1:7">
      <c r="B333" s="12"/>
      <c r="C333" s="12"/>
      <c r="D333" s="27"/>
    </row>
    <row r="334" spans="1:7">
      <c r="B334" s="51"/>
      <c r="C334" s="51"/>
      <c r="D334" s="51"/>
    </row>
    <row r="335" spans="1:7">
      <c r="B335" s="51"/>
      <c r="C335" s="51"/>
      <c r="D335" s="51"/>
    </row>
    <row r="336" spans="1:7">
      <c r="B336" s="50"/>
      <c r="C336" s="50"/>
      <c r="D336" s="50"/>
    </row>
    <row r="337" spans="2:4">
      <c r="B337" s="51"/>
      <c r="C337" s="51"/>
      <c r="D337" s="51"/>
    </row>
    <row r="338" spans="2:4">
      <c r="B338" s="51"/>
      <c r="C338" s="51"/>
      <c r="D338" s="51"/>
    </row>
    <row r="339" spans="2:4">
      <c r="B339" s="51"/>
      <c r="C339" s="51"/>
      <c r="D339" s="51"/>
    </row>
    <row r="340" spans="2:4">
      <c r="B340" s="51"/>
      <c r="C340" s="51"/>
      <c r="D340" s="51"/>
    </row>
    <row r="341" spans="2:4">
      <c r="B341" s="51"/>
      <c r="C341" s="51"/>
      <c r="D341" s="51"/>
    </row>
    <row r="342" spans="2:4">
      <c r="B342" s="50"/>
      <c r="C342" s="50"/>
      <c r="D342" s="50"/>
    </row>
    <row r="343" spans="2:4">
      <c r="B343" s="50"/>
      <c r="C343" s="50"/>
      <c r="D343" s="50"/>
    </row>
    <row r="344" spans="2:4">
      <c r="B344" s="51"/>
      <c r="C344" s="51"/>
      <c r="D344" s="51"/>
    </row>
    <row r="345" spans="2:4">
      <c r="B345" s="51"/>
      <c r="C345" s="51"/>
      <c r="D345" s="51"/>
    </row>
    <row r="346" spans="2:4">
      <c r="B346" s="51"/>
      <c r="C346" s="51"/>
      <c r="D346" s="51"/>
    </row>
    <row r="347" spans="2:4">
      <c r="B347" s="51"/>
      <c r="C347" s="51"/>
      <c r="D347" s="51"/>
    </row>
    <row r="348" spans="2:4">
      <c r="B348" s="51"/>
      <c r="C348" s="51"/>
      <c r="D348" s="51"/>
    </row>
    <row r="349" spans="2:4">
      <c r="B349" s="51"/>
      <c r="C349" s="51"/>
      <c r="D349" s="51"/>
    </row>
    <row r="350" spans="2:4">
      <c r="B350" s="51"/>
      <c r="C350" s="51"/>
      <c r="D350" s="51"/>
    </row>
    <row r="351" spans="2:4">
      <c r="B351" s="51"/>
      <c r="C351" s="51"/>
      <c r="D351" s="51"/>
    </row>
    <row r="352" spans="2:4">
      <c r="B352" s="51"/>
      <c r="C352" s="51"/>
      <c r="D352" s="51"/>
    </row>
    <row r="353" spans="2:4">
      <c r="B353" s="50"/>
      <c r="C353" s="50"/>
      <c r="D353" s="50"/>
    </row>
    <row r="354" spans="2:4">
      <c r="B354" s="51"/>
    </row>
  </sheetData>
  <mergeCells count="72">
    <mergeCell ref="A107:G107"/>
    <mergeCell ref="A108:G108"/>
    <mergeCell ref="A12:D12"/>
    <mergeCell ref="A74:G74"/>
    <mergeCell ref="A75:G75"/>
    <mergeCell ref="A76:G76"/>
    <mergeCell ref="A77:G77"/>
    <mergeCell ref="A95:G95"/>
    <mergeCell ref="A96:G96"/>
    <mergeCell ref="A33:F33"/>
    <mergeCell ref="A51:F51"/>
    <mergeCell ref="A11:F11"/>
    <mergeCell ref="A135:G135"/>
    <mergeCell ref="A136:G136"/>
    <mergeCell ref="A162:G162"/>
    <mergeCell ref="A249:G249"/>
    <mergeCell ref="A97:G97"/>
    <mergeCell ref="A98:G98"/>
    <mergeCell ref="A186:G186"/>
    <mergeCell ref="A109:G109"/>
    <mergeCell ref="A120:G120"/>
    <mergeCell ref="A133:G133"/>
    <mergeCell ref="A134:G134"/>
    <mergeCell ref="A121:G121"/>
    <mergeCell ref="A122:G122"/>
    <mergeCell ref="A123:G123"/>
    <mergeCell ref="A106:G106"/>
    <mergeCell ref="A307:G307"/>
    <mergeCell ref="A316:G316"/>
    <mergeCell ref="A287:G287"/>
    <mergeCell ref="A288:G288"/>
    <mergeCell ref="A289:G289"/>
    <mergeCell ref="A290:G290"/>
    <mergeCell ref="A306:G306"/>
    <mergeCell ref="A250:G250"/>
    <mergeCell ref="A267:G267"/>
    <mergeCell ref="A187:G187"/>
    <mergeCell ref="A188:G188"/>
    <mergeCell ref="A266:G266"/>
    <mergeCell ref="A264:G264"/>
    <mergeCell ref="A319:D319"/>
    <mergeCell ref="A202:G202"/>
    <mergeCell ref="A203:G203"/>
    <mergeCell ref="A204:G204"/>
    <mergeCell ref="A205:G205"/>
    <mergeCell ref="A218:G218"/>
    <mergeCell ref="A219:G219"/>
    <mergeCell ref="A220:G220"/>
    <mergeCell ref="A221:G221"/>
    <mergeCell ref="A232:G232"/>
    <mergeCell ref="A233:G233"/>
    <mergeCell ref="A234:G234"/>
    <mergeCell ref="A235:G235"/>
    <mergeCell ref="A247:G247"/>
    <mergeCell ref="A248:G248"/>
    <mergeCell ref="A277:G277"/>
    <mergeCell ref="A1:G1"/>
    <mergeCell ref="A276:G276"/>
    <mergeCell ref="A175:G175"/>
    <mergeCell ref="A185:G185"/>
    <mergeCell ref="A150:G150"/>
    <mergeCell ref="A151:G151"/>
    <mergeCell ref="A152:G152"/>
    <mergeCell ref="A173:G173"/>
    <mergeCell ref="A174:G174"/>
    <mergeCell ref="A163:G163"/>
    <mergeCell ref="A164:G164"/>
    <mergeCell ref="A165:G165"/>
    <mergeCell ref="A172:G172"/>
    <mergeCell ref="A274:G274"/>
    <mergeCell ref="A275:G275"/>
    <mergeCell ref="A265:G265"/>
  </mergeCells>
  <pageMargins left="0.39370078740157483" right="0.39370078740157483" top="0.39370078740157483" bottom="0.39370078740157483" header="0.31496062992125984" footer="0.19685039370078741"/>
  <pageSetup paperSize="9" scale="75" firstPageNumber="389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пояснительная</vt:lpstr>
      <vt:lpstr>пояснительная!Область_печати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2022-11-10T05:44:39Z</dcterms:modified>
</cp:coreProperties>
</file>