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/>
  </bookViews>
  <sheets>
    <sheet name="таблица 2" sheetId="52" r:id="rId1"/>
  </sheets>
  <definedNames>
    <definedName name="_xlnm.Print_Titles" localSheetId="0">'таблица 2'!$5:$7</definedName>
  </definedNames>
  <calcPr calcId="125725" iterate="1"/>
</workbook>
</file>

<file path=xl/calcChain.xml><?xml version="1.0" encoding="utf-8"?>
<calcChain xmlns="http://schemas.openxmlformats.org/spreadsheetml/2006/main">
  <c r="D44" i="52"/>
  <c r="D35"/>
  <c r="D20"/>
  <c r="D41"/>
  <c r="B41" s="1"/>
  <c r="B43"/>
  <c r="B40"/>
  <c r="B42"/>
  <c r="B26"/>
  <c r="B25"/>
  <c r="F25"/>
  <c r="E25"/>
  <c r="D25"/>
  <c r="B44" l="1"/>
  <c r="F36"/>
  <c r="E36"/>
  <c r="D39" l="1"/>
  <c r="D30"/>
  <c r="D24"/>
  <c r="B24" s="1"/>
  <c r="D21"/>
  <c r="D17"/>
  <c r="B17" s="1"/>
  <c r="F14"/>
  <c r="B14" s="1"/>
  <c r="F10"/>
  <c r="B46"/>
  <c r="B45" s="1"/>
  <c r="F45"/>
  <c r="E45"/>
  <c r="D45"/>
  <c r="B39"/>
  <c r="D38"/>
  <c r="B37"/>
  <c r="B35"/>
  <c r="B34"/>
  <c r="F33"/>
  <c r="E33"/>
  <c r="B32"/>
  <c r="F31"/>
  <c r="E31"/>
  <c r="D31"/>
  <c r="B31"/>
  <c r="B30"/>
  <c r="B29" s="1"/>
  <c r="F29"/>
  <c r="E29"/>
  <c r="B28"/>
  <c r="F27"/>
  <c r="E27"/>
  <c r="D27"/>
  <c r="B27"/>
  <c r="F23"/>
  <c r="E23"/>
  <c r="D23"/>
  <c r="B22"/>
  <c r="B21"/>
  <c r="B20"/>
  <c r="F19"/>
  <c r="E19"/>
  <c r="B18"/>
  <c r="F16"/>
  <c r="E16"/>
  <c r="D16"/>
  <c r="B15"/>
  <c r="B13"/>
  <c r="B12"/>
  <c r="B11"/>
  <c r="E9"/>
  <c r="E8" s="1"/>
  <c r="D9"/>
  <c r="B38" l="1"/>
  <c r="D36"/>
  <c r="B36"/>
  <c r="E47"/>
  <c r="B23"/>
  <c r="D29"/>
  <c r="D19"/>
  <c r="B16"/>
  <c r="B19"/>
  <c r="D33"/>
  <c r="B33"/>
  <c r="F9"/>
  <c r="B10"/>
  <c r="B9" s="1"/>
  <c r="F8" l="1"/>
  <c r="F47" s="1"/>
  <c r="B8"/>
  <c r="B47" s="1"/>
  <c r="D8"/>
  <c r="D47" s="1"/>
  <c r="B49" l="1"/>
</calcChain>
</file>

<file path=xl/sharedStrings.xml><?xml version="1.0" encoding="utf-8"?>
<sst xmlns="http://schemas.openxmlformats.org/spreadsheetml/2006/main" count="91" uniqueCount="91">
  <si>
    <t>таблица 2 к пояснительной записке</t>
  </si>
  <si>
    <t>№ п/п</t>
  </si>
  <si>
    <t>На какие цели</t>
  </si>
  <si>
    <t>Администрация города Урай</t>
  </si>
  <si>
    <t>Управление образования и молодежной политики администрации города Урай</t>
  </si>
  <si>
    <t>Итого расходов</t>
  </si>
  <si>
    <t>Итого расходы бюджета города с учетом корректировки</t>
  </si>
  <si>
    <t xml:space="preserve">Корректировка расходов бюджета к проекту решения Думы города Урай "О внесении изменений в бюджет городского округа Урай Ханты-Мансийского автономного округа – Югры на 2022 год и на плановый период 2023 и 2024 годов"                                                     </t>
  </si>
  <si>
    <t>Комитет по финансам администрации города Урай</t>
  </si>
  <si>
    <t xml:space="preserve">Сумма корректировки на 2022 год </t>
  </si>
  <si>
    <t>Главный распорядитель</t>
  </si>
  <si>
    <t>(тыс.рублей)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</si>
  <si>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</si>
  <si>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Муниципальная программа «Развитие образования и молодежной политики в городе Урай» на 2019-2030 годы</t>
  </si>
  <si>
    <t>Мероприятия УО</t>
  </si>
  <si>
    <t>Муниципальная программа «Культура города Урай"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</si>
  <si>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</si>
  <si>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Муниципальная программа «Информационное общество – Урай» на 2019-2030 годы</t>
  </si>
  <si>
    <t>Муниципальная программа «Обеспечение градостроительной деятельности на территории города Урай» на  2018-2030 годы</t>
  </si>
  <si>
    <t xml:space="preserve">Муниципальная программа «Управление муниципальными финансами в городе Урай» </t>
  </si>
  <si>
    <t>Муниципальная программа «Совершенствование и развитие муниципального управления в городе Урай» на 2018-2030 годы</t>
  </si>
  <si>
    <t>Экономия по з/пл с учетом отчислений за счет вакантных ставок за 5 мес.2022 года администрации города Урай</t>
  </si>
  <si>
    <t>Решение Думы от 24.03.2022 №25</t>
  </si>
  <si>
    <t>Индексация фонда оплаты труда на 4% с 01.01.2022 года МБУ "Газета Знамя"</t>
  </si>
  <si>
    <t>Индексация фонда оплаты труда на 4% с 01.01.2022 года МКУ "УЖКХ"</t>
  </si>
  <si>
    <t xml:space="preserve">Непрограммные направления деятельности </t>
  </si>
  <si>
    <t>Индексация фонда оплаты труда на 4% с 01.01.2022 года учреждений образования (МАУ "РЦСО", детские сады, МБУ "ЦМДО") с учетом экономии по з/пл за счет вакантных ставок за 5 мес.2022 года</t>
  </si>
  <si>
    <t>Экономия расходов на содержание зданий  в связи с кап.ремонтом СОШ №6 (охрана, ТО ОПС, КТС, видеонаблюдение, ТО в/сетей)</t>
  </si>
  <si>
    <t>Индексация фонда оплаты труда на 4% с 01.01.2022 года с учетом экономии по з/пл за счет вакантных ставок за 5 мес.2022 года (МАУ "Культура", МБУ ДО "Детская школа искусств")</t>
  </si>
  <si>
    <t xml:space="preserve">Экономия по коммунальным расходам за 5 мес.2022 года (МАУ "Культура", МБУ ДО "Детская школа искусств") </t>
  </si>
  <si>
    <t>Индексация фонда оплаты труда на 4% с 01.01.2022 года с учетом экономии по з/пл за счет вакантных ставок за 5 мес.2022 года (МАУ СШ "Старт")</t>
  </si>
  <si>
    <t xml:space="preserve">Индексация фонда оплаты труда на 4% с 01.01.2022 года с учетом экономии по з/пл за счет вакантных ставок за 5 мес.2022 года (МКУ "ЕДДС)" </t>
  </si>
  <si>
    <t xml:space="preserve">Индексация фонда оплаты труда на 4% с 01.01.2022 года с учетом экономии по з/пл за счет вакантных ставок за 5 мес.2022 года (МКУ "УКС", МКУ "УГЗиП") </t>
  </si>
  <si>
    <t xml:space="preserve">Индексация фонда оплаты труда на 4% с 01.01.2022 года с учетом экономии по з/пл за счет вакантных ставок за 5 мес.2022 года (МКУ "УМТО", МКУ "ЦБУ") </t>
  </si>
  <si>
    <t>1.</t>
  </si>
  <si>
    <t>1.1.</t>
  </si>
  <si>
    <t>1.1.2.</t>
  </si>
  <si>
    <t>1.1.3.</t>
  </si>
  <si>
    <t>1.1.4.</t>
  </si>
  <si>
    <t>1.1.5.</t>
  </si>
  <si>
    <t>1.1.6.</t>
  </si>
  <si>
    <t>1.1.7.</t>
  </si>
  <si>
    <t>1.2.</t>
  </si>
  <si>
    <t>1.2.1.</t>
  </si>
  <si>
    <t>1.2.2.</t>
  </si>
  <si>
    <t>1.3.</t>
  </si>
  <si>
    <t>1.3.1.</t>
  </si>
  <si>
    <t>1.3.2.</t>
  </si>
  <si>
    <t>1.3.3.</t>
  </si>
  <si>
    <t>1.4.</t>
  </si>
  <si>
    <t>1.4.1.</t>
  </si>
  <si>
    <t>1.5.</t>
  </si>
  <si>
    <t>1.5.1.</t>
  </si>
  <si>
    <t>1.6.</t>
  </si>
  <si>
    <t>1.6.1.</t>
  </si>
  <si>
    <t>1.7.</t>
  </si>
  <si>
    <t>1.7.1.</t>
  </si>
  <si>
    <t>1.8.</t>
  </si>
  <si>
    <t>1.8.1.</t>
  </si>
  <si>
    <t>1.9.</t>
  </si>
  <si>
    <t>1.9.1.</t>
  </si>
  <si>
    <t>1.9.2.</t>
  </si>
  <si>
    <t>1.10.</t>
  </si>
  <si>
    <t>1.10.1.</t>
  </si>
  <si>
    <t>Муниципальная программа «Развитие физической культуры, спорта и туризма в городе Урай" на 2019-20230 годы</t>
  </si>
  <si>
    <t>Выполнение второго этапа работ по благоустройству территории на объекте «Капитальный ремонт МБОУ СОШ №6»</t>
  </si>
  <si>
    <t xml:space="preserve">Устройство водопонижения (устранения луж) в микрорайоне Лесной-75, в микрорайоне Д-75 </t>
  </si>
  <si>
    <t>Местный бюджет</t>
  </si>
  <si>
    <t>Празднование Дня города (приглашенные артисты)</t>
  </si>
  <si>
    <t>Муниципальная программа «Развитие транспортной системы города Урай»</t>
  </si>
  <si>
    <t>1.11.</t>
  </si>
  <si>
    <t>1.11.1.</t>
  </si>
  <si>
    <t>1.10.2.</t>
  </si>
  <si>
    <t>1.10.3.</t>
  </si>
  <si>
    <t>1.10.4.</t>
  </si>
  <si>
    <t>Выполнение работ по ремонту городских дорог по ул. Цветочная и Березовая</t>
  </si>
  <si>
    <t>Ремонт жилых помещений муниципального жилищного фонда, расположенных по адресам: мкр.3 дом 47 кв.32, мкр.3 дом 8 кв.67</t>
  </si>
  <si>
    <t>Выполнение работ по замене тротуарной шашки на городских объектах</t>
  </si>
  <si>
    <t>1.10.5.</t>
  </si>
  <si>
    <t>1.10.6.</t>
  </si>
  <si>
    <t>1.10.7.</t>
  </si>
  <si>
    <t>1.10.8.</t>
  </si>
  <si>
    <t xml:space="preserve">Предоставление субсидии юридическим лицам, ведущим деятельность в отраслях российской экономики, в наибольшей степени пострадавших в условиях ухудшения ситуации в результате распространения новой коронавирусной инфекции, по видам деятельности, определенным администрацией города Урай </t>
  </si>
  <si>
    <t>Ливневые стоки</t>
  </si>
  <si>
    <t>Экономия по коммунальным расходам за 5 мес.2022 года (МАУ СШ "Старт")</t>
  </si>
  <si>
    <t xml:space="preserve">Экономия по з/пл с учетом отчислений за счет вакантных ставок за 5 мес.2022 года </t>
  </si>
  <si>
    <t>МБОУ СОШ №12 (тех.обследование)</t>
  </si>
  <si>
    <t>Доля местного бюджета на реализацию 2-х инициативных проектов, признанных победителями регионального конкурса инициативных проектов: "Интерактивный передвижной музей-мастерская "Социокультурные истоки"; "Киберспортивное движение "Cyberia"</t>
  </si>
  <si>
    <t>Доля местного бюджета на реализацию 4-х инициативных проектов, признанных победителями регионального конкурса инициативных проектов: "Обустройство спортивно-дрессировочной площадки для животных в районе ДС "Звезды Югры"; "Безопасность"; "Безопасная дорога" Устройство тротуара возле МБОУ СОШ №2 расположенного в районе индивидуального жилищного строительства"; "От мечты до реальности один шаг!" Устройство пешеходных тротуаров в городском округе Урай ХМАО-Югры"</t>
  </si>
  <si>
    <t>В бюджете на 2022 год предусмотрено на долю местного бюджета по субсидии по доставке сжиженного газа, в 2022 году отменена данная субсидия, потребность отсутствует</t>
  </si>
  <si>
    <t>Установка контейнерной площадки в микрорайоне Южный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</si>
</sst>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00\.00\.000\.0"/>
    <numFmt numFmtId="167" formatCode="&quot;+&quot;\ #,##0.0;&quot;-&quot;\ #,##0.0;&quot;₽&quot;\ 0.0"/>
    <numFmt numFmtId="168" formatCode="&quot;+&quot;\ #,##0.0;&quot;-&quot;\ #,##0.0;&quot;&quot;\ 0.0"/>
  </numFmts>
  <fonts count="2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2" borderId="1">
      <alignment horizontal="left" vertical="top" wrapText="1"/>
    </xf>
    <xf numFmtId="0" fontId="3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2" fillId="0" borderId="0"/>
    <xf numFmtId="43" fontId="13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14" fillId="3" borderId="0" xfId="0" applyFont="1" applyFill="1"/>
    <xf numFmtId="0" fontId="10" fillId="3" borderId="0" xfId="0" applyFont="1" applyFill="1"/>
    <xf numFmtId="0" fontId="7" fillId="3" borderId="2" xfId="0" applyFont="1" applyFill="1" applyBorder="1" applyAlignment="1">
      <alignment horizontal="center" vertical="top" wrapText="1"/>
    </xf>
    <xf numFmtId="0" fontId="8" fillId="3" borderId="0" xfId="0" applyFont="1" applyFill="1"/>
    <xf numFmtId="0" fontId="15" fillId="3" borderId="0" xfId="0" applyFont="1" applyFill="1"/>
    <xf numFmtId="0" fontId="9" fillId="3" borderId="2" xfId="0" applyFont="1" applyFill="1" applyBorder="1" applyAlignment="1">
      <alignment horizontal="right"/>
    </xf>
    <xf numFmtId="167" fontId="9" fillId="3" borderId="2" xfId="0" applyNumberFormat="1" applyFont="1" applyFill="1" applyBorder="1"/>
    <xf numFmtId="0" fontId="8" fillId="3" borderId="2" xfId="0" applyFont="1" applyFill="1" applyBorder="1" applyAlignment="1">
      <alignment horizontal="right"/>
    </xf>
    <xf numFmtId="165" fontId="15" fillId="3" borderId="0" xfId="0" applyNumberFormat="1" applyFont="1" applyFill="1"/>
    <xf numFmtId="165" fontId="15" fillId="3" borderId="0" xfId="0" applyNumberFormat="1" applyFont="1" applyFill="1" applyAlignment="1">
      <alignment wrapText="1"/>
    </xf>
    <xf numFmtId="0" fontId="10" fillId="3" borderId="0" xfId="0" applyFont="1" applyFill="1" applyAlignment="1"/>
    <xf numFmtId="0" fontId="7" fillId="3" borderId="0" xfId="0" applyFont="1" applyFill="1" applyAlignment="1"/>
    <xf numFmtId="0" fontId="16" fillId="3" borderId="2" xfId="0" applyFont="1" applyFill="1" applyBorder="1" applyAlignment="1">
      <alignment horizontal="center"/>
    </xf>
    <xf numFmtId="0" fontId="9" fillId="3" borderId="2" xfId="8" applyFont="1" applyFill="1" applyBorder="1" applyAlignment="1">
      <alignment horizontal="left" wrapText="1"/>
    </xf>
    <xf numFmtId="0" fontId="9" fillId="3" borderId="2" xfId="0" applyFont="1" applyFill="1" applyBorder="1" applyAlignment="1"/>
    <xf numFmtId="167" fontId="9" fillId="3" borderId="2" xfId="0" applyNumberFormat="1" applyFont="1" applyFill="1" applyBorder="1" applyAlignment="1"/>
    <xf numFmtId="0" fontId="9" fillId="3" borderId="2" xfId="8" applyFont="1" applyFill="1" applyBorder="1" applyAlignment="1"/>
    <xf numFmtId="0" fontId="8" fillId="3" borderId="2" xfId="0" applyFont="1" applyFill="1" applyBorder="1" applyAlignment="1"/>
    <xf numFmtId="0" fontId="17" fillId="0" borderId="2" xfId="0" applyNumberFormat="1" applyFont="1" applyFill="1" applyBorder="1" applyAlignment="1" applyProtection="1">
      <alignment horizontal="left" wrapText="1"/>
      <protection hidden="1"/>
    </xf>
    <xf numFmtId="0" fontId="10" fillId="0" borderId="2" xfId="23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0" fontId="17" fillId="0" borderId="5" xfId="0" applyNumberFormat="1" applyFont="1" applyFill="1" applyBorder="1" applyAlignment="1" applyProtection="1">
      <alignment horizontal="left" wrapText="1"/>
      <protection hidden="1"/>
    </xf>
    <xf numFmtId="0" fontId="17" fillId="3" borderId="2" xfId="0" applyNumberFormat="1" applyFont="1" applyFill="1" applyBorder="1" applyAlignment="1" applyProtection="1">
      <alignment horizontal="left" wrapText="1"/>
      <protection hidden="1"/>
    </xf>
    <xf numFmtId="0" fontId="18" fillId="3" borderId="2" xfId="0" applyFont="1" applyFill="1" applyBorder="1"/>
    <xf numFmtId="166" fontId="17" fillId="0" borderId="2" xfId="0" applyNumberFormat="1" applyFont="1" applyFill="1" applyBorder="1" applyAlignment="1" applyProtection="1">
      <alignment horizontal="left" wrapText="1"/>
      <protection hidden="1"/>
    </xf>
    <xf numFmtId="167" fontId="15" fillId="3" borderId="0" xfId="0" applyNumberFormat="1" applyFont="1" applyFill="1"/>
    <xf numFmtId="165" fontId="14" fillId="3" borderId="0" xfId="0" applyNumberFormat="1" applyFont="1" applyFill="1"/>
    <xf numFmtId="0" fontId="9" fillId="3" borderId="2" xfId="0" applyFont="1" applyFill="1" applyBorder="1" applyAlignment="1">
      <alignment wrapText="1"/>
    </xf>
    <xf numFmtId="165" fontId="14" fillId="3" borderId="0" xfId="0" applyNumberFormat="1" applyFont="1" applyFill="1" applyBorder="1"/>
    <xf numFmtId="166" fontId="10" fillId="3" borderId="2" xfId="1" applyNumberFormat="1" applyFont="1" applyFill="1" applyBorder="1" applyAlignment="1" applyProtection="1">
      <alignment horizontal="left" wrapText="1"/>
      <protection hidden="1"/>
    </xf>
    <xf numFmtId="0" fontId="8" fillId="3" borderId="0" xfId="0" applyFont="1" applyFill="1" applyAlignment="1">
      <alignment horizontal="right"/>
    </xf>
    <xf numFmtId="0" fontId="18" fillId="3" borderId="2" xfId="0" applyFont="1" applyFill="1" applyBorder="1" applyAlignment="1">
      <alignment horizontal="right"/>
    </xf>
    <xf numFmtId="167" fontId="8" fillId="3" borderId="2" xfId="0" applyNumberFormat="1" applyFont="1" applyFill="1" applyBorder="1"/>
    <xf numFmtId="167" fontId="14" fillId="3" borderId="0" xfId="0" applyNumberFormat="1" applyFont="1" applyFill="1"/>
    <xf numFmtId="167" fontId="21" fillId="3" borderId="0" xfId="0" applyNumberFormat="1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0" fontId="10" fillId="0" borderId="2" xfId="23" applyFont="1" applyFill="1" applyBorder="1" applyAlignment="1">
      <alignment horizontal="left" wrapText="1"/>
    </xf>
    <xf numFmtId="165" fontId="21" fillId="3" borderId="0" xfId="0" applyNumberFormat="1" applyFont="1" applyFill="1" applyAlignment="1">
      <alignment horizontal="center" wrapText="1"/>
    </xf>
    <xf numFmtId="14" fontId="8" fillId="3" borderId="2" xfId="0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/>
    <xf numFmtId="0" fontId="8" fillId="0" borderId="2" xfId="8" applyFont="1" applyFill="1" applyBorder="1" applyAlignment="1">
      <alignment wrapText="1"/>
    </xf>
    <xf numFmtId="168" fontId="9" fillId="3" borderId="2" xfId="0" applyNumberFormat="1" applyFont="1" applyFill="1" applyBorder="1"/>
    <xf numFmtId="168" fontId="18" fillId="0" borderId="2" xfId="0" applyNumberFormat="1" applyFont="1" applyFill="1" applyBorder="1" applyAlignment="1" applyProtection="1">
      <alignment horizontal="right" wrapText="1"/>
      <protection hidden="1"/>
    </xf>
    <xf numFmtId="168" fontId="8" fillId="3" borderId="2" xfId="0" applyNumberFormat="1" applyFont="1" applyFill="1" applyBorder="1"/>
    <xf numFmtId="168" fontId="18" fillId="0" borderId="2" xfId="0" applyNumberFormat="1" applyFont="1" applyFill="1" applyBorder="1" applyAlignment="1">
      <alignment horizontal="right"/>
    </xf>
    <xf numFmtId="168" fontId="18" fillId="0" borderId="2" xfId="0" applyNumberFormat="1" applyFont="1" applyFill="1" applyBorder="1" applyAlignment="1" applyProtection="1">
      <protection hidden="1"/>
    </xf>
    <xf numFmtId="168" fontId="8" fillId="3" borderId="2" xfId="1" applyNumberFormat="1" applyFont="1" applyFill="1" applyBorder="1" applyAlignment="1" applyProtection="1">
      <alignment horizontal="right" wrapText="1"/>
      <protection hidden="1"/>
    </xf>
    <xf numFmtId="168" fontId="8" fillId="0" borderId="2" xfId="1" applyNumberFormat="1" applyFont="1" applyFill="1" applyBorder="1" applyAlignment="1" applyProtection="1">
      <alignment horizontal="right" wrapText="1"/>
      <protection hidden="1"/>
    </xf>
    <xf numFmtId="168" fontId="8" fillId="3" borderId="2" xfId="8" applyNumberFormat="1" applyFont="1" applyFill="1" applyBorder="1" applyAlignment="1" applyProtection="1">
      <alignment horizontal="right" wrapText="1"/>
      <protection hidden="1"/>
    </xf>
    <xf numFmtId="168" fontId="9" fillId="3" borderId="2" xfId="0" applyNumberFormat="1" applyFont="1" applyFill="1" applyBorder="1" applyAlignment="1"/>
    <xf numFmtId="168" fontId="8" fillId="3" borderId="2" xfId="0" applyNumberFormat="1" applyFont="1" applyFill="1" applyBorder="1" applyAlignment="1"/>
    <xf numFmtId="0" fontId="9" fillId="4" borderId="2" xfId="0" applyFont="1" applyFill="1" applyBorder="1" applyAlignment="1">
      <alignment horizontal="right"/>
    </xf>
    <xf numFmtId="167" fontId="9" fillId="4" borderId="2" xfId="0" applyNumberFormat="1" applyFont="1" applyFill="1" applyBorder="1"/>
    <xf numFmtId="0" fontId="9" fillId="4" borderId="2" xfId="8" applyFont="1" applyFill="1" applyBorder="1" applyAlignment="1">
      <alignment vertical="center" wrapText="1"/>
    </xf>
    <xf numFmtId="168" fontId="9" fillId="4" borderId="2" xfId="0" applyNumberFormat="1" applyFont="1" applyFill="1" applyBorder="1"/>
    <xf numFmtId="166" fontId="19" fillId="4" borderId="2" xfId="0" applyNumberFormat="1" applyFont="1" applyFill="1" applyBorder="1" applyAlignment="1" applyProtection="1">
      <alignment horizontal="left" wrapText="1"/>
      <protection hidden="1"/>
    </xf>
    <xf numFmtId="167" fontId="20" fillId="4" borderId="2" xfId="0" applyNumberFormat="1" applyFont="1" applyFill="1" applyBorder="1" applyAlignment="1" applyProtection="1">
      <alignment horizontal="right" wrapText="1"/>
      <protection hidden="1"/>
    </xf>
    <xf numFmtId="168" fontId="20" fillId="4" borderId="2" xfId="0" applyNumberFormat="1" applyFont="1" applyFill="1" applyBorder="1" applyAlignment="1" applyProtection="1">
      <alignment horizontal="right" wrapText="1"/>
      <protection hidden="1"/>
    </xf>
    <xf numFmtId="167" fontId="9" fillId="4" borderId="2" xfId="1" applyNumberFormat="1" applyFont="1" applyFill="1" applyBorder="1" applyAlignment="1" applyProtection="1">
      <alignment horizontal="right" wrapText="1"/>
      <protection hidden="1"/>
    </xf>
    <xf numFmtId="166" fontId="9" fillId="4" borderId="2" xfId="1" applyNumberFormat="1" applyFont="1" applyFill="1" applyBorder="1" applyAlignment="1" applyProtection="1">
      <alignment horizontal="left" wrapText="1"/>
      <protection hidden="1"/>
    </xf>
    <xf numFmtId="168" fontId="9" fillId="4" borderId="2" xfId="1" applyNumberFormat="1" applyFont="1" applyFill="1" applyBorder="1" applyAlignment="1" applyProtection="1">
      <alignment horizontal="right" wrapText="1"/>
      <protection hidden="1"/>
    </xf>
    <xf numFmtId="166" fontId="9" fillId="4" borderId="2" xfId="8" applyNumberFormat="1" applyFont="1" applyFill="1" applyBorder="1" applyAlignment="1" applyProtection="1">
      <alignment horizontal="left" wrapText="1"/>
      <protection hidden="1"/>
    </xf>
    <xf numFmtId="0" fontId="17" fillId="0" borderId="2" xfId="0" applyFont="1" applyBorder="1" applyAlignment="1">
      <alignment wrapText="1"/>
    </xf>
    <xf numFmtId="0" fontId="17" fillId="0" borderId="2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24">
    <cellStyle name="Обычный" xfId="0" builtinId="0"/>
    <cellStyle name="Обычный 2" xfId="1"/>
    <cellStyle name="Обычный 2 2" xfId="8"/>
    <cellStyle name="Обычный 2 3" xfId="20"/>
    <cellStyle name="Обычный 2 4" xfId="19"/>
    <cellStyle name="Обычный 3" xfId="2"/>
    <cellStyle name="Обычный 3 2" xfId="9"/>
    <cellStyle name="Обычный 3 3" xfId="13"/>
    <cellStyle name="Обычный 3 3 2" xfId="21"/>
    <cellStyle name="Обычный 4" xfId="6"/>
    <cellStyle name="Обычный 5" xfId="7"/>
    <cellStyle name="Обычный 5 2" xfId="18"/>
    <cellStyle name="Обычный 6" xfId="23"/>
    <cellStyle name="Финансовый 2" xfId="3"/>
    <cellStyle name="Финансовый 2 2" xfId="11"/>
    <cellStyle name="Финансовый 2 2 2" xfId="16"/>
    <cellStyle name="Финансовый 3" xfId="4"/>
    <cellStyle name="Финансовый 3 2" xfId="12"/>
    <cellStyle name="Финансовый 3 2 2" xfId="17"/>
    <cellStyle name="Финансовый 4" xfId="10"/>
    <cellStyle name="Финансовый 4 2" xfId="15"/>
    <cellStyle name="Финансовый 5" xfId="14"/>
    <cellStyle name="Финансовый 6" xfId="22"/>
    <cellStyle name="Элементы осей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80" zoomScaleNormal="80" workbookViewId="0">
      <pane xSplit="2" ySplit="7" topLeftCell="C35" activePane="bottomRight" state="frozen"/>
      <selection pane="topRight" activeCell="E1" sqref="E1"/>
      <selection pane="bottomLeft" activeCell="A7" sqref="A7"/>
      <selection pane="bottomRight" activeCell="C56" sqref="C56"/>
    </sheetView>
  </sheetViews>
  <sheetFormatPr defaultRowHeight="15.75"/>
  <cols>
    <col min="1" max="1" width="7.42578125" style="5" customWidth="1"/>
    <col min="2" max="2" width="16" style="5" customWidth="1"/>
    <col min="3" max="3" width="111" style="5" customWidth="1"/>
    <col min="4" max="6" width="15.42578125" style="5" customWidth="1"/>
    <col min="7" max="7" width="20.5703125" style="1" customWidth="1"/>
    <col min="8" max="16384" width="9.140625" style="1"/>
  </cols>
  <sheetData>
    <row r="1" spans="1:6" s="2" customFormat="1">
      <c r="A1" s="4"/>
      <c r="B1" s="4"/>
      <c r="C1" s="4"/>
      <c r="D1" s="65" t="s">
        <v>0</v>
      </c>
      <c r="E1" s="65"/>
      <c r="F1" s="65"/>
    </row>
    <row r="2" spans="1:6" s="2" customFormat="1" ht="9" customHeight="1">
      <c r="A2" s="4"/>
      <c r="B2" s="4"/>
      <c r="C2" s="4"/>
      <c r="D2" s="31"/>
      <c r="E2" s="31"/>
      <c r="F2" s="31"/>
    </row>
    <row r="3" spans="1:6" s="12" customFormat="1" ht="33.75" customHeight="1">
      <c r="A3" s="66" t="s">
        <v>7</v>
      </c>
      <c r="B3" s="66"/>
      <c r="C3" s="66"/>
      <c r="D3" s="66"/>
      <c r="E3" s="66"/>
      <c r="F3" s="66"/>
    </row>
    <row r="4" spans="1:6" s="2" customFormat="1">
      <c r="A4" s="4"/>
      <c r="B4" s="4"/>
      <c r="C4" s="4"/>
      <c r="D4" s="4"/>
      <c r="E4" s="4"/>
      <c r="F4" s="31" t="s">
        <v>11</v>
      </c>
    </row>
    <row r="5" spans="1:6" s="2" customFormat="1" ht="18.75" customHeight="1">
      <c r="A5" s="67" t="s">
        <v>1</v>
      </c>
      <c r="B5" s="67" t="s">
        <v>9</v>
      </c>
      <c r="C5" s="69" t="s">
        <v>2</v>
      </c>
      <c r="D5" s="71" t="s">
        <v>10</v>
      </c>
      <c r="E5" s="71"/>
      <c r="F5" s="71"/>
    </row>
    <row r="6" spans="1:6" s="2" customFormat="1" ht="90" customHeight="1">
      <c r="A6" s="68"/>
      <c r="B6" s="68"/>
      <c r="C6" s="70"/>
      <c r="D6" s="3" t="s">
        <v>3</v>
      </c>
      <c r="E6" s="3" t="s">
        <v>8</v>
      </c>
      <c r="F6" s="3" t="s">
        <v>4</v>
      </c>
    </row>
    <row r="7" spans="1:6" s="2" customFormat="1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</row>
    <row r="8" spans="1:6" s="2" customFormat="1" ht="18" customHeight="1">
      <c r="A8" s="6" t="s">
        <v>34</v>
      </c>
      <c r="B8" s="7">
        <f>B9+B16+B19+B23+B27+B29+B31+B33+B36+B45+B25</f>
        <v>19057</v>
      </c>
      <c r="C8" s="28" t="s">
        <v>67</v>
      </c>
      <c r="D8" s="42">
        <f>D9+D16+D19+D23+D27+D29+D31+D33+D36+D45+D25</f>
        <v>18769.400000000001</v>
      </c>
      <c r="E8" s="42">
        <f>E9+E16+E19+E23+E27+E29+E31+E33+E36+E45+E25</f>
        <v>-592.9</v>
      </c>
      <c r="F8" s="42">
        <f>F9+F16+F19+F23+F27+F29+F31+F33+F36+F45+F25</f>
        <v>880.49999999999977</v>
      </c>
    </row>
    <row r="9" spans="1:6" ht="31.5">
      <c r="A9" s="52" t="s">
        <v>35</v>
      </c>
      <c r="B9" s="53">
        <f>SUM(B10:B15)</f>
        <v>8709.5</v>
      </c>
      <c r="C9" s="54" t="s">
        <v>13</v>
      </c>
      <c r="D9" s="55">
        <f>SUM(D10:D15)</f>
        <v>7829</v>
      </c>
      <c r="E9" s="55">
        <f>SUM(E10:E15)</f>
        <v>0</v>
      </c>
      <c r="F9" s="55">
        <f>SUM(F10:F15)</f>
        <v>880.49999999999977</v>
      </c>
    </row>
    <row r="10" spans="1:6" ht="32.25" customHeight="1">
      <c r="A10" s="8" t="s">
        <v>36</v>
      </c>
      <c r="B10" s="7">
        <f>D10+E10+F10</f>
        <v>1093.8999999999999</v>
      </c>
      <c r="C10" s="19" t="s">
        <v>26</v>
      </c>
      <c r="D10" s="42"/>
      <c r="E10" s="42"/>
      <c r="F10" s="43">
        <f>1804.1-710.2</f>
        <v>1093.8999999999999</v>
      </c>
    </row>
    <row r="11" spans="1:6">
      <c r="A11" s="8" t="s">
        <v>37</v>
      </c>
      <c r="B11" s="7">
        <f t="shared" ref="B11:B15" si="0">D11+E11+F11</f>
        <v>-92</v>
      </c>
      <c r="C11" s="63" t="s">
        <v>14</v>
      </c>
      <c r="D11" s="42"/>
      <c r="E11" s="42"/>
      <c r="F11" s="43">
        <v>-92</v>
      </c>
    </row>
    <row r="12" spans="1:6">
      <c r="A12" s="8" t="s">
        <v>38</v>
      </c>
      <c r="B12" s="7">
        <f t="shared" si="0"/>
        <v>-600</v>
      </c>
      <c r="C12" s="64" t="s">
        <v>86</v>
      </c>
      <c r="D12" s="44">
        <v>-600</v>
      </c>
      <c r="E12" s="42"/>
      <c r="F12" s="45"/>
    </row>
    <row r="13" spans="1:6" ht="30">
      <c r="A13" s="8" t="s">
        <v>39</v>
      </c>
      <c r="B13" s="7">
        <f t="shared" si="0"/>
        <v>-325.7</v>
      </c>
      <c r="C13" s="22" t="s">
        <v>27</v>
      </c>
      <c r="D13" s="42"/>
      <c r="E13" s="42"/>
      <c r="F13" s="43">
        <v>-325.7</v>
      </c>
    </row>
    <row r="14" spans="1:6" ht="47.25" customHeight="1">
      <c r="A14" s="8" t="s">
        <v>40</v>
      </c>
      <c r="B14" s="7">
        <f t="shared" si="0"/>
        <v>204.3</v>
      </c>
      <c r="C14" s="20" t="s">
        <v>87</v>
      </c>
      <c r="D14" s="42"/>
      <c r="E14" s="42"/>
      <c r="F14" s="43">
        <f>49.9+154.4</f>
        <v>204.3</v>
      </c>
    </row>
    <row r="15" spans="1:6" ht="18.75" customHeight="1">
      <c r="A15" s="8" t="s">
        <v>41</v>
      </c>
      <c r="B15" s="7">
        <f t="shared" si="0"/>
        <v>8429</v>
      </c>
      <c r="C15" s="21" t="s">
        <v>65</v>
      </c>
      <c r="D15" s="43">
        <v>8429</v>
      </c>
      <c r="E15" s="42"/>
      <c r="F15" s="42"/>
    </row>
    <row r="16" spans="1:6" ht="31.5">
      <c r="A16" s="52" t="s">
        <v>42</v>
      </c>
      <c r="B16" s="53">
        <f>SUM(B17:B18)</f>
        <v>388.09999999999991</v>
      </c>
      <c r="C16" s="54" t="s">
        <v>64</v>
      </c>
      <c r="D16" s="55">
        <f>SUM(D17:D18)</f>
        <v>388.09999999999991</v>
      </c>
      <c r="E16" s="55">
        <f>SUM(E17:E18)</f>
        <v>0</v>
      </c>
      <c r="F16" s="55">
        <f>SUM(F17:F18)</f>
        <v>0</v>
      </c>
    </row>
    <row r="17" spans="1:7" ht="30">
      <c r="A17" s="8" t="s">
        <v>43</v>
      </c>
      <c r="B17" s="7">
        <f>D17+E17+F17</f>
        <v>905.09999999999991</v>
      </c>
      <c r="C17" s="19" t="s">
        <v>30</v>
      </c>
      <c r="D17" s="43">
        <f>3255-2349.9</f>
        <v>905.09999999999991</v>
      </c>
      <c r="E17" s="42"/>
      <c r="F17" s="43"/>
    </row>
    <row r="18" spans="1:7">
      <c r="A18" s="8" t="s">
        <v>44</v>
      </c>
      <c r="B18" s="7">
        <f t="shared" ref="B18:B44" si="1">D18+E18+F18</f>
        <v>-517</v>
      </c>
      <c r="C18" s="19" t="s">
        <v>84</v>
      </c>
      <c r="D18" s="43">
        <v>-517</v>
      </c>
      <c r="E18" s="42"/>
      <c r="F18" s="43"/>
    </row>
    <row r="19" spans="1:7" ht="18.75" customHeight="1">
      <c r="A19" s="52" t="s">
        <v>45</v>
      </c>
      <c r="B19" s="53">
        <f>SUM(B20:B22)</f>
        <v>-1871.3000000000002</v>
      </c>
      <c r="C19" s="54" t="s">
        <v>15</v>
      </c>
      <c r="D19" s="55">
        <f>SUM(D20:D22)</f>
        <v>-1871.3000000000002</v>
      </c>
      <c r="E19" s="55">
        <f>SUM(E20:E22)</f>
        <v>0</v>
      </c>
      <c r="F19" s="55">
        <f>SUM(F20:F22)</f>
        <v>0</v>
      </c>
    </row>
    <row r="20" spans="1:7" ht="19.5" customHeight="1">
      <c r="A20" s="8" t="s">
        <v>46</v>
      </c>
      <c r="B20" s="7">
        <f t="shared" si="1"/>
        <v>-2578.9</v>
      </c>
      <c r="C20" s="23" t="s">
        <v>29</v>
      </c>
      <c r="D20" s="43">
        <f>-450-1740-199.6-189.4+0.1</f>
        <v>-2578.9</v>
      </c>
      <c r="E20" s="42"/>
      <c r="F20" s="42"/>
    </row>
    <row r="21" spans="1:7" ht="30">
      <c r="A21" s="8" t="s">
        <v>47</v>
      </c>
      <c r="B21" s="7">
        <f t="shared" si="1"/>
        <v>257.60000000000014</v>
      </c>
      <c r="C21" s="19" t="s">
        <v>28</v>
      </c>
      <c r="D21" s="43">
        <f>-234.2-1302.1+1793.9</f>
        <v>257.60000000000014</v>
      </c>
      <c r="E21" s="42"/>
      <c r="F21" s="42"/>
    </row>
    <row r="22" spans="1:7">
      <c r="A22" s="8" t="s">
        <v>48</v>
      </c>
      <c r="B22" s="7">
        <f t="shared" si="1"/>
        <v>450</v>
      </c>
      <c r="C22" s="24" t="s">
        <v>68</v>
      </c>
      <c r="D22" s="43">
        <v>450</v>
      </c>
      <c r="E22" s="42"/>
      <c r="F22" s="42"/>
    </row>
    <row r="23" spans="1:7" ht="47.25">
      <c r="A23" s="52" t="s">
        <v>49</v>
      </c>
      <c r="B23" s="53">
        <f>SUM(B24:B24)</f>
        <v>465.3</v>
      </c>
      <c r="C23" s="54" t="s">
        <v>16</v>
      </c>
      <c r="D23" s="55">
        <f>SUM(D24:D24)</f>
        <v>465.3</v>
      </c>
      <c r="E23" s="55">
        <f>SUM(E24:E24)</f>
        <v>0</v>
      </c>
      <c r="F23" s="55">
        <f>SUM(F24:F24)</f>
        <v>0</v>
      </c>
    </row>
    <row r="24" spans="1:7" ht="30">
      <c r="A24" s="8" t="s">
        <v>50</v>
      </c>
      <c r="B24" s="7">
        <f t="shared" si="1"/>
        <v>465.3</v>
      </c>
      <c r="C24" s="25" t="s">
        <v>31</v>
      </c>
      <c r="D24" s="46">
        <f>589.1-123.8</f>
        <v>465.3</v>
      </c>
      <c r="E24" s="42"/>
      <c r="F24" s="42"/>
      <c r="G24" s="34"/>
    </row>
    <row r="25" spans="1:7" ht="18.75" customHeight="1">
      <c r="A25" s="52" t="s">
        <v>51</v>
      </c>
      <c r="B25" s="53">
        <f>SUM(B26:B26)</f>
        <v>396.4</v>
      </c>
      <c r="C25" s="56" t="s">
        <v>69</v>
      </c>
      <c r="D25" s="55">
        <f>SUM(D26:D26)</f>
        <v>396.4</v>
      </c>
      <c r="E25" s="55">
        <f>SUM(E26:E26)</f>
        <v>0</v>
      </c>
      <c r="F25" s="55">
        <f>SUM(F26:F26)</f>
        <v>0</v>
      </c>
      <c r="G25" s="34"/>
    </row>
    <row r="26" spans="1:7" ht="18" customHeight="1">
      <c r="A26" s="8" t="s">
        <v>52</v>
      </c>
      <c r="B26" s="7">
        <f t="shared" si="1"/>
        <v>396.4</v>
      </c>
      <c r="C26" s="25" t="s">
        <v>75</v>
      </c>
      <c r="D26" s="46">
        <v>396.4</v>
      </c>
      <c r="E26" s="42"/>
      <c r="F26" s="42"/>
      <c r="G26" s="34"/>
    </row>
    <row r="27" spans="1:7" ht="19.5" customHeight="1">
      <c r="A27" s="52" t="s">
        <v>53</v>
      </c>
      <c r="B27" s="53">
        <f>SUM(B28:B28)</f>
        <v>54.1</v>
      </c>
      <c r="C27" s="54" t="s">
        <v>17</v>
      </c>
      <c r="D27" s="55">
        <f>SUM(D28:D28)</f>
        <v>54.1</v>
      </c>
      <c r="E27" s="55">
        <f>SUM(E28:E28)</f>
        <v>0</v>
      </c>
      <c r="F27" s="55">
        <f>SUM(F28:F28)</f>
        <v>0</v>
      </c>
      <c r="G27" s="34"/>
    </row>
    <row r="28" spans="1:7" ht="17.25" customHeight="1">
      <c r="A28" s="8" t="s">
        <v>54</v>
      </c>
      <c r="B28" s="7">
        <f t="shared" si="1"/>
        <v>54.1</v>
      </c>
      <c r="C28" s="25" t="s">
        <v>23</v>
      </c>
      <c r="D28" s="43">
        <v>54.1</v>
      </c>
      <c r="E28" s="42"/>
      <c r="F28" s="42"/>
    </row>
    <row r="29" spans="1:7" ht="31.5" customHeight="1">
      <c r="A29" s="52" t="s">
        <v>55</v>
      </c>
      <c r="B29" s="53">
        <f>SUM(B30:B30)</f>
        <v>263.5999999999998</v>
      </c>
      <c r="C29" s="56" t="s">
        <v>18</v>
      </c>
      <c r="D29" s="55">
        <f>SUM(D30:D30)</f>
        <v>263.5999999999998</v>
      </c>
      <c r="E29" s="55">
        <f>SUM(E30:E30)</f>
        <v>0</v>
      </c>
      <c r="F29" s="55">
        <f>SUM(F30:F30)</f>
        <v>0</v>
      </c>
    </row>
    <row r="30" spans="1:7" ht="30">
      <c r="A30" s="8" t="s">
        <v>56</v>
      </c>
      <c r="B30" s="7">
        <f t="shared" si="1"/>
        <v>263.5999999999998</v>
      </c>
      <c r="C30" s="25" t="s">
        <v>32</v>
      </c>
      <c r="D30" s="43">
        <f>598.4+612.3-947.1</f>
        <v>263.5999999999998</v>
      </c>
      <c r="E30" s="42"/>
      <c r="F30" s="42"/>
    </row>
    <row r="31" spans="1:7" ht="20.25" customHeight="1">
      <c r="A31" s="52" t="s">
        <v>57</v>
      </c>
      <c r="B31" s="57">
        <f>B32</f>
        <v>-592.9</v>
      </c>
      <c r="C31" s="56" t="s">
        <v>19</v>
      </c>
      <c r="D31" s="58">
        <f>D32</f>
        <v>0</v>
      </c>
      <c r="E31" s="58">
        <f t="shared" ref="E31:F31" si="2">E32</f>
        <v>-592.9</v>
      </c>
      <c r="F31" s="58">
        <f t="shared" si="2"/>
        <v>0</v>
      </c>
    </row>
    <row r="32" spans="1:7" ht="18" customHeight="1">
      <c r="A32" s="8" t="s">
        <v>58</v>
      </c>
      <c r="B32" s="7">
        <f t="shared" si="1"/>
        <v>-592.9</v>
      </c>
      <c r="C32" s="19" t="s">
        <v>85</v>
      </c>
      <c r="D32" s="43"/>
      <c r="E32" s="43">
        <v>-592.9</v>
      </c>
      <c r="F32" s="42"/>
    </row>
    <row r="33" spans="1:6" ht="31.5" customHeight="1">
      <c r="A33" s="52" t="s">
        <v>59</v>
      </c>
      <c r="B33" s="57">
        <f>SUM(B34:B35)</f>
        <v>1722.6000000000001</v>
      </c>
      <c r="C33" s="56" t="s">
        <v>20</v>
      </c>
      <c r="D33" s="58">
        <f>SUM(D34:D35)</f>
        <v>1722.6000000000001</v>
      </c>
      <c r="E33" s="58">
        <f>SUM(E34:E35)</f>
        <v>0</v>
      </c>
      <c r="F33" s="58">
        <f>SUM(F34:F35)</f>
        <v>0</v>
      </c>
    </row>
    <row r="34" spans="1:6" ht="18" customHeight="1">
      <c r="A34" s="8" t="s">
        <v>60</v>
      </c>
      <c r="B34" s="7">
        <f t="shared" si="1"/>
        <v>-597.79999999999995</v>
      </c>
      <c r="C34" s="19" t="s">
        <v>21</v>
      </c>
      <c r="D34" s="43">
        <v>-597.79999999999995</v>
      </c>
      <c r="E34" s="42"/>
      <c r="F34" s="42"/>
    </row>
    <row r="35" spans="1:6" ht="30">
      <c r="A35" s="32" t="s">
        <v>61</v>
      </c>
      <c r="B35" s="7">
        <f t="shared" si="1"/>
        <v>2320.4</v>
      </c>
      <c r="C35" s="25" t="s">
        <v>33</v>
      </c>
      <c r="D35" s="43">
        <f>1429.2+925.5-34.2-0.1</f>
        <v>2320.4</v>
      </c>
      <c r="E35" s="42"/>
      <c r="F35" s="42"/>
    </row>
    <row r="36" spans="1:6" s="2" customFormat="1" ht="33.75" customHeight="1">
      <c r="A36" s="52" t="s">
        <v>62</v>
      </c>
      <c r="B36" s="59">
        <f>SUM(B37:B44)</f>
        <v>7021.5999999999995</v>
      </c>
      <c r="C36" s="60" t="s">
        <v>12</v>
      </c>
      <c r="D36" s="61">
        <f>SUM(D37:D44)</f>
        <v>7021.5999999999995</v>
      </c>
      <c r="E36" s="61">
        <f>SUM(E37:E44)</f>
        <v>0</v>
      </c>
      <c r="F36" s="61">
        <f>SUM(F37:F44)</f>
        <v>0</v>
      </c>
    </row>
    <row r="37" spans="1:6" s="2" customFormat="1" ht="33.75" customHeight="1">
      <c r="A37" s="39" t="s">
        <v>63</v>
      </c>
      <c r="B37" s="7">
        <f t="shared" si="1"/>
        <v>-108</v>
      </c>
      <c r="C37" s="30" t="s">
        <v>89</v>
      </c>
      <c r="D37" s="47">
        <v>-108</v>
      </c>
      <c r="E37" s="47"/>
      <c r="F37" s="47"/>
    </row>
    <row r="38" spans="1:6" s="2" customFormat="1" ht="17.25" customHeight="1">
      <c r="A38" s="39" t="s">
        <v>72</v>
      </c>
      <c r="B38" s="7">
        <f t="shared" si="1"/>
        <v>942.7</v>
      </c>
      <c r="C38" s="25" t="s">
        <v>24</v>
      </c>
      <c r="D38" s="48">
        <f>523.6+419.1</f>
        <v>942.7</v>
      </c>
      <c r="E38" s="47"/>
      <c r="F38" s="47"/>
    </row>
    <row r="39" spans="1:6" s="2" customFormat="1" ht="77.25" customHeight="1">
      <c r="A39" s="39" t="s">
        <v>73</v>
      </c>
      <c r="B39" s="7">
        <f t="shared" si="1"/>
        <v>2567.3000000000002</v>
      </c>
      <c r="C39" s="20" t="s">
        <v>88</v>
      </c>
      <c r="D39" s="47">
        <f>110+213.3+262.1+1981.9</f>
        <v>2567.3000000000002</v>
      </c>
      <c r="E39" s="47"/>
      <c r="F39" s="47"/>
    </row>
    <row r="40" spans="1:6" s="2" customFormat="1" ht="18" customHeight="1">
      <c r="A40" s="39" t="s">
        <v>74</v>
      </c>
      <c r="B40" s="7">
        <f t="shared" si="1"/>
        <v>568</v>
      </c>
      <c r="C40" s="37" t="s">
        <v>77</v>
      </c>
      <c r="D40" s="47">
        <v>568</v>
      </c>
      <c r="E40" s="47"/>
      <c r="F40" s="47"/>
    </row>
    <row r="41" spans="1:6" s="2" customFormat="1" ht="32.25" customHeight="1">
      <c r="A41" s="39" t="s">
        <v>78</v>
      </c>
      <c r="B41" s="7">
        <f t="shared" si="1"/>
        <v>1299.3999999999999</v>
      </c>
      <c r="C41" s="37" t="s">
        <v>76</v>
      </c>
      <c r="D41" s="47">
        <f>1299.3+0.1</f>
        <v>1299.3999999999999</v>
      </c>
      <c r="E41" s="47"/>
      <c r="F41" s="47"/>
    </row>
    <row r="42" spans="1:6" s="2" customFormat="1" ht="18" customHeight="1">
      <c r="A42" s="39" t="s">
        <v>79</v>
      </c>
      <c r="B42" s="7">
        <f t="shared" si="1"/>
        <v>153.9</v>
      </c>
      <c r="C42" s="37" t="s">
        <v>90</v>
      </c>
      <c r="D42" s="47">
        <v>153.9</v>
      </c>
      <c r="E42" s="47"/>
      <c r="F42" s="47"/>
    </row>
    <row r="43" spans="1:6" s="2" customFormat="1" ht="18.75" customHeight="1">
      <c r="A43" s="39" t="s">
        <v>80</v>
      </c>
      <c r="B43" s="7">
        <f t="shared" ref="B43" si="3">D43+E43+F43</f>
        <v>559.29999999999995</v>
      </c>
      <c r="C43" s="37" t="s">
        <v>66</v>
      </c>
      <c r="D43" s="47">
        <v>559.29999999999995</v>
      </c>
      <c r="E43" s="47"/>
      <c r="F43" s="47"/>
    </row>
    <row r="44" spans="1:6" s="2" customFormat="1" ht="18" customHeight="1">
      <c r="A44" s="39" t="s">
        <v>81</v>
      </c>
      <c r="B44" s="7">
        <f t="shared" si="1"/>
        <v>1039</v>
      </c>
      <c r="C44" s="37" t="s">
        <v>83</v>
      </c>
      <c r="D44" s="47">
        <f>735.4+303.6</f>
        <v>1039</v>
      </c>
      <c r="E44" s="47"/>
      <c r="F44" s="47"/>
    </row>
    <row r="45" spans="1:6" s="2" customFormat="1" ht="18" customHeight="1">
      <c r="A45" s="52" t="s">
        <v>70</v>
      </c>
      <c r="B45" s="53">
        <f>B46</f>
        <v>2500</v>
      </c>
      <c r="C45" s="62" t="s">
        <v>25</v>
      </c>
      <c r="D45" s="55">
        <f t="shared" ref="D45:F45" si="4">D46</f>
        <v>2500</v>
      </c>
      <c r="E45" s="55">
        <f t="shared" si="4"/>
        <v>0</v>
      </c>
      <c r="F45" s="55">
        <f t="shared" si="4"/>
        <v>0</v>
      </c>
    </row>
    <row r="46" spans="1:6" s="2" customFormat="1" ht="48" customHeight="1">
      <c r="A46" s="8" t="s">
        <v>71</v>
      </c>
      <c r="B46" s="33">
        <f>D46+E46+F46</f>
        <v>2500</v>
      </c>
      <c r="C46" s="41" t="s">
        <v>82</v>
      </c>
      <c r="D46" s="47">
        <v>2500</v>
      </c>
      <c r="E46" s="49"/>
      <c r="F46" s="49"/>
    </row>
    <row r="47" spans="1:6" s="11" customFormat="1" ht="18.75" customHeight="1">
      <c r="A47" s="15"/>
      <c r="B47" s="16">
        <f>B8</f>
        <v>19057</v>
      </c>
      <c r="C47" s="14" t="s">
        <v>5</v>
      </c>
      <c r="D47" s="50">
        <f t="shared" ref="D47:F47" si="5">D8</f>
        <v>18769.400000000001</v>
      </c>
      <c r="E47" s="50">
        <f t="shared" si="5"/>
        <v>-592.9</v>
      </c>
      <c r="F47" s="50">
        <f t="shared" si="5"/>
        <v>880.49999999999977</v>
      </c>
    </row>
    <row r="48" spans="1:6" s="11" customFormat="1" ht="18.75" customHeight="1">
      <c r="A48" s="15"/>
      <c r="B48" s="40">
        <v>3879695.2</v>
      </c>
      <c r="C48" s="17" t="s">
        <v>22</v>
      </c>
      <c r="D48" s="50"/>
      <c r="E48" s="50"/>
      <c r="F48" s="50"/>
    </row>
    <row r="49" spans="1:6" s="11" customFormat="1" ht="18.75" customHeight="1">
      <c r="A49" s="18"/>
      <c r="B49" s="40">
        <f>B47+B48</f>
        <v>3898752.2</v>
      </c>
      <c r="C49" s="17" t="s">
        <v>6</v>
      </c>
      <c r="D49" s="51"/>
      <c r="E49" s="51"/>
      <c r="F49" s="51"/>
    </row>
    <row r="50" spans="1:6" ht="9" customHeight="1">
      <c r="B50" s="9"/>
      <c r="D50" s="26"/>
      <c r="E50" s="26"/>
      <c r="F50" s="26"/>
    </row>
    <row r="51" spans="1:6" ht="9" customHeight="1">
      <c r="B51" s="9"/>
      <c r="D51" s="26"/>
      <c r="E51" s="26"/>
      <c r="F51" s="26"/>
    </row>
    <row r="52" spans="1:6">
      <c r="B52" s="10"/>
      <c r="D52" s="26"/>
      <c r="E52" s="26"/>
      <c r="F52" s="26"/>
    </row>
    <row r="53" spans="1:6">
      <c r="B53" s="10"/>
      <c r="D53" s="9"/>
    </row>
    <row r="54" spans="1:6" ht="11.25" customHeight="1">
      <c r="A54" s="1"/>
      <c r="B54" s="10"/>
      <c r="C54" s="1"/>
      <c r="D54" s="29"/>
      <c r="E54" s="1"/>
      <c r="F54" s="1"/>
    </row>
    <row r="55" spans="1:6">
      <c r="A55" s="36"/>
      <c r="B55" s="35"/>
      <c r="C55" s="1"/>
      <c r="D55" s="27"/>
      <c r="E55" s="1"/>
      <c r="F55" s="1"/>
    </row>
    <row r="56" spans="1:6">
      <c r="A56" s="36"/>
      <c r="B56" s="38"/>
      <c r="C56" s="1"/>
      <c r="D56" s="1"/>
      <c r="E56" s="1"/>
      <c r="F56" s="1"/>
    </row>
    <row r="57" spans="1:6">
      <c r="A57" s="1"/>
      <c r="B57" s="10"/>
      <c r="C57" s="1"/>
      <c r="D57" s="1"/>
      <c r="E57" s="1"/>
      <c r="F57" s="1"/>
    </row>
    <row r="59" spans="1:6">
      <c r="B59" s="26"/>
    </row>
    <row r="60" spans="1:6">
      <c r="A60" s="1"/>
      <c r="B60" s="9"/>
      <c r="C60" s="1"/>
      <c r="D60" s="1"/>
      <c r="E60" s="1"/>
      <c r="F60" s="1"/>
    </row>
  </sheetData>
  <mergeCells count="6">
    <mergeCell ref="D1:F1"/>
    <mergeCell ref="A3:F3"/>
    <mergeCell ref="A5:A6"/>
    <mergeCell ref="B5:B6"/>
    <mergeCell ref="C5:C6"/>
    <mergeCell ref="D5:F5"/>
  </mergeCells>
  <pageMargins left="0.39370078740157483" right="0.19685039370078741" top="0.1968503937007874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Щепелина</cp:lastModifiedBy>
  <cp:lastPrinted>2022-06-17T04:36:35Z</cp:lastPrinted>
  <dcterms:created xsi:type="dcterms:W3CDTF">1996-10-08T23:32:33Z</dcterms:created>
  <dcterms:modified xsi:type="dcterms:W3CDTF">2022-06-20T03:29:32Z</dcterms:modified>
</cp:coreProperties>
</file>