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сведения о расх.за 2019-2024" sheetId="6" r:id="rId1"/>
  </sheets>
  <calcPr calcId="125725"/>
</workbook>
</file>

<file path=xl/calcChain.xml><?xml version="1.0" encoding="utf-8"?>
<calcChain xmlns="http://schemas.openxmlformats.org/spreadsheetml/2006/main">
  <c r="K52" i="6"/>
  <c r="L52"/>
  <c r="K47"/>
  <c r="L47"/>
  <c r="K48"/>
  <c r="L48"/>
  <c r="K49"/>
  <c r="L49"/>
  <c r="K42"/>
  <c r="L42"/>
  <c r="K36"/>
  <c r="L36"/>
  <c r="K37"/>
  <c r="L37"/>
  <c r="K38"/>
  <c r="L38"/>
  <c r="K39"/>
  <c r="L39"/>
  <c r="K29"/>
  <c r="L29"/>
  <c r="K30"/>
  <c r="L30"/>
  <c r="K31"/>
  <c r="L31"/>
  <c r="K22"/>
  <c r="L22"/>
  <c r="K23"/>
  <c r="L23"/>
  <c r="K24"/>
  <c r="L24"/>
  <c r="K25"/>
  <c r="L25"/>
  <c r="K26"/>
  <c r="L26"/>
  <c r="K18"/>
  <c r="L18"/>
  <c r="K19"/>
  <c r="L19"/>
  <c r="L56"/>
  <c r="K56"/>
  <c r="K55" s="1"/>
  <c r="L54"/>
  <c r="L53" s="1"/>
  <c r="K54"/>
  <c r="K53" s="1"/>
  <c r="L51"/>
  <c r="L50" s="1"/>
  <c r="K51"/>
  <c r="L46"/>
  <c r="K46"/>
  <c r="L44"/>
  <c r="K44"/>
  <c r="L41"/>
  <c r="L40" s="1"/>
  <c r="K41"/>
  <c r="L35"/>
  <c r="K35"/>
  <c r="L33"/>
  <c r="K33"/>
  <c r="K32" s="1"/>
  <c r="K28"/>
  <c r="L21"/>
  <c r="L20" s="1"/>
  <c r="K21"/>
  <c r="L17"/>
  <c r="L16" s="1"/>
  <c r="K17"/>
  <c r="L9"/>
  <c r="L10"/>
  <c r="L11"/>
  <c r="L12"/>
  <c r="L13"/>
  <c r="L14"/>
  <c r="L15"/>
  <c r="K9"/>
  <c r="K10"/>
  <c r="K11"/>
  <c r="K12"/>
  <c r="K13"/>
  <c r="K14"/>
  <c r="K15"/>
  <c r="L8"/>
  <c r="L7" s="1"/>
  <c r="K8"/>
  <c r="L55"/>
  <c r="K50"/>
  <c r="L45"/>
  <c r="K43"/>
  <c r="L43"/>
  <c r="L32"/>
  <c r="K16"/>
  <c r="K7"/>
  <c r="K20" l="1"/>
  <c r="K27"/>
  <c r="K34"/>
  <c r="K40"/>
  <c r="K45"/>
  <c r="L34"/>
  <c r="G28"/>
  <c r="G55"/>
  <c r="G53"/>
  <c r="G50"/>
  <c r="G43"/>
  <c r="G45"/>
  <c r="G40"/>
  <c r="G34"/>
  <c r="G32"/>
  <c r="G20"/>
  <c r="G16"/>
  <c r="G7"/>
  <c r="F55"/>
  <c r="G27" l="1"/>
  <c r="L28"/>
  <c r="L27" s="1"/>
  <c r="G6"/>
  <c r="D55"/>
  <c r="D53"/>
  <c r="D50"/>
  <c r="D45"/>
  <c r="D43"/>
  <c r="D40"/>
  <c r="D34"/>
  <c r="D32"/>
  <c r="D27"/>
  <c r="D20"/>
  <c r="D16"/>
  <c r="D7"/>
  <c r="H7"/>
  <c r="I7"/>
  <c r="J7"/>
  <c r="H16"/>
  <c r="E32"/>
  <c r="D6" l="1"/>
  <c r="J55"/>
  <c r="I55"/>
  <c r="H55"/>
  <c r="E55"/>
  <c r="J53"/>
  <c r="I53"/>
  <c r="H53"/>
  <c r="F53"/>
  <c r="E53"/>
  <c r="J50"/>
  <c r="I50"/>
  <c r="H50"/>
  <c r="F50"/>
  <c r="E50"/>
  <c r="J45"/>
  <c r="I45"/>
  <c r="H45"/>
  <c r="F45"/>
  <c r="E45"/>
  <c r="J43"/>
  <c r="I43"/>
  <c r="H43"/>
  <c r="F43"/>
  <c r="E43"/>
  <c r="J40"/>
  <c r="I40"/>
  <c r="H40"/>
  <c r="F40"/>
  <c r="E40"/>
  <c r="J34"/>
  <c r="I34"/>
  <c r="H34"/>
  <c r="F34"/>
  <c r="E34"/>
  <c r="J32"/>
  <c r="I32"/>
  <c r="H32"/>
  <c r="F32"/>
  <c r="J27"/>
  <c r="I27"/>
  <c r="H27"/>
  <c r="F27"/>
  <c r="E27"/>
  <c r="J20"/>
  <c r="I20"/>
  <c r="H20"/>
  <c r="F20"/>
  <c r="E20"/>
  <c r="J16"/>
  <c r="I16"/>
  <c r="F16"/>
  <c r="E16"/>
  <c r="F7"/>
  <c r="E7"/>
  <c r="E6" l="1"/>
  <c r="F6"/>
  <c r="H6"/>
  <c r="I6"/>
  <c r="J6"/>
  <c r="K6" l="1"/>
  <c r="L6"/>
</calcChain>
</file>

<file path=xl/sharedStrings.xml><?xml version="1.0" encoding="utf-8"?>
<sst xmlns="http://schemas.openxmlformats.org/spreadsheetml/2006/main" count="66" uniqueCount="66">
  <si>
    <t>Наименование</t>
  </si>
  <si>
    <t xml:space="preserve">Проект бюджета </t>
  </si>
  <si>
    <t>(тыс.рублей)</t>
  </si>
  <si>
    <t>Рз</t>
  </si>
  <si>
    <t>Пр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</si>
  <si>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</si>
  <si>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</si>
  <si>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</si>
  <si>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</si>
  <si>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</si>
  <si>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</si>
  <si>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</si>
  <si>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</si>
  <si>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</si>
  <si>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</si>
  <si>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</si>
  <si>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</si>
  <si>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</si>
  <si>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</si>
  <si>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</si>
  <si>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</si>
  <si>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</si>
  <si>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</si>
  <si>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</si>
  <si>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</si>
  <si>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</si>
  <si>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</si>
  <si>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</si>
  <si>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</si>
  <si>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</si>
  <si>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</si>
  <si>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</si>
  <si>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</si>
  <si>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</si>
  <si>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</si>
  <si>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</si>
  <si>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</si>
  <si>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</si>
  <si>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</si>
  <si>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</si>
  <si>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</si>
  <si>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</si>
  <si>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</si>
  <si>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</si>
  <si>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</si>
  <si>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</si>
  <si>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</si>
  <si>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</si>
  <si>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</si>
  <si>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</si>
  <si>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</si>
  <si>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</si>
  <si>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</si>
  <si>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Исполнено за 2018 год</t>
  </si>
  <si>
    <t>Дорожное хозяйство</t>
  </si>
  <si>
    <t xml:space="preserve">Физическая культура  </t>
  </si>
  <si>
    <t>Исполнено за 2019 год</t>
  </si>
  <si>
    <t>2022 год</t>
  </si>
  <si>
    <t>Обеспечение проведения выборов и референдумов</t>
  </si>
  <si>
    <t>Исполнено за 2020 год</t>
  </si>
  <si>
    <t>2023 год</t>
  </si>
  <si>
    <t xml:space="preserve">2024 год </t>
  </si>
  <si>
    <t>Ожидаемое исполнение за 2021 год</t>
  </si>
  <si>
    <t>Отклонение проекта 2022 года от исполнения 2020 года</t>
  </si>
  <si>
    <t>Отклонение проекта 2022 года от ожидаемого исполнения 2021 года</t>
  </si>
  <si>
    <t xml:space="preserve">Сведения о расходах бюджета городского округа город Урай по разделам и подразделам классификации расходов бюджета на 2022 год и на плановый период 2023 и 2024 годов в сравнении с исполнением за период 2019-2020 годы и ожидаемым исполнением за 2021 год 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</si>
</sst>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0000"/>
    <numFmt numFmtId="168" formatCode="00"/>
    <numFmt numFmtId="169" formatCode="#,##0.0;[Red]\-#,##0.0;0.0"/>
    <numFmt numFmtId="171" formatCode="&quot;+&quot;\ #,##0.0;&quot;-&quot;\ #,##0.0;&quot;&quot;\ 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166" fontId="3" fillId="0" borderId="0" xfId="2" applyNumberFormat="1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8" fillId="0" borderId="0" xfId="2" applyNumberFormat="1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Alignment="1" applyProtection="1">
      <protection locked="0"/>
    </xf>
    <xf numFmtId="165" fontId="9" fillId="0" borderId="1" xfId="2" applyNumberFormat="1" applyFont="1" applyFill="1" applyBorder="1" applyAlignment="1" applyProtection="1">
      <alignment horizontal="center"/>
      <protection locked="0"/>
    </xf>
    <xf numFmtId="167" fontId="9" fillId="0" borderId="1" xfId="1" applyNumberFormat="1" applyFont="1" applyFill="1" applyBorder="1" applyAlignment="1" applyProtection="1">
      <alignment wrapText="1"/>
      <protection hidden="1"/>
    </xf>
    <xf numFmtId="169" fontId="9" fillId="0" borderId="1" xfId="1" applyNumberFormat="1" applyFont="1" applyFill="1" applyBorder="1" applyAlignment="1" applyProtection="1">
      <protection hidden="1"/>
    </xf>
    <xf numFmtId="167" fontId="8" fillId="0" borderId="1" xfId="1" applyNumberFormat="1" applyFont="1" applyFill="1" applyBorder="1" applyAlignment="1" applyProtection="1">
      <alignment wrapText="1"/>
      <protection hidden="1"/>
    </xf>
    <xf numFmtId="169" fontId="8" fillId="0" borderId="1" xfId="1" applyNumberFormat="1" applyFont="1" applyFill="1" applyBorder="1" applyAlignment="1" applyProtection="1">
      <protection hidden="1"/>
    </xf>
    <xf numFmtId="166" fontId="3" fillId="0" borderId="0" xfId="2" applyNumberFormat="1" applyFont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8" fontId="9" fillId="0" borderId="1" xfId="1" applyNumberFormat="1" applyFont="1" applyFill="1" applyBorder="1" applyAlignment="1" applyProtection="1">
      <alignment horizontal="center"/>
      <protection hidden="1"/>
    </xf>
    <xf numFmtId="168" fontId="8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166" fontId="11" fillId="0" borderId="0" xfId="2" applyNumberFormat="1" applyFont="1" applyFill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165" fontId="12" fillId="0" borderId="1" xfId="2" applyNumberFormat="1" applyFont="1" applyFill="1" applyBorder="1" applyAlignment="1" applyProtection="1">
      <alignment horizontal="center"/>
      <protection locked="0"/>
    </xf>
    <xf numFmtId="169" fontId="12" fillId="0" borderId="1" xfId="1" applyNumberFormat="1" applyFont="1" applyFill="1" applyBorder="1" applyAlignment="1" applyProtection="1">
      <protection hidden="1"/>
    </xf>
    <xf numFmtId="169" fontId="10" fillId="0" borderId="1" xfId="1" applyNumberFormat="1" applyFont="1" applyFill="1" applyBorder="1" applyAlignment="1" applyProtection="1">
      <protection hidden="1"/>
    </xf>
    <xf numFmtId="0" fontId="11" fillId="0" borderId="0" xfId="0" applyFont="1" applyProtection="1">
      <protection locked="0"/>
    </xf>
    <xf numFmtId="166" fontId="10" fillId="0" borderId="0" xfId="2" applyNumberFormat="1" applyFont="1" applyFill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alignment horizontal="center"/>
      <protection hidden="1"/>
    </xf>
    <xf numFmtId="165" fontId="12" fillId="0" borderId="1" xfId="1" applyNumberFormat="1" applyFont="1" applyFill="1" applyBorder="1" applyAlignment="1" applyProtection="1">
      <protection hidden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65" fontId="10" fillId="2" borderId="5" xfId="2" applyNumberFormat="1" applyFont="1" applyFill="1" applyBorder="1" applyAlignment="1">
      <alignment horizontal="center" vertical="center" wrapText="1"/>
    </xf>
    <xf numFmtId="165" fontId="10" fillId="2" borderId="6" xfId="2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6" fontId="10" fillId="0" borderId="2" xfId="2" applyNumberFormat="1" applyFont="1" applyFill="1" applyBorder="1" applyAlignment="1" applyProtection="1">
      <alignment horizontal="center" vertical="center"/>
      <protection locked="0"/>
    </xf>
    <xf numFmtId="166" fontId="10" fillId="0" borderId="4" xfId="2" applyNumberFormat="1" applyFont="1" applyFill="1" applyBorder="1" applyAlignment="1" applyProtection="1">
      <alignment horizontal="center" vertical="center"/>
      <protection locked="0"/>
    </xf>
    <xf numFmtId="166" fontId="10" fillId="0" borderId="3" xfId="2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171" fontId="12" fillId="0" borderId="1" xfId="2" applyNumberFormat="1" applyFont="1" applyFill="1" applyBorder="1" applyAlignment="1" applyProtection="1">
      <alignment horizontal="center"/>
      <protection locked="0"/>
    </xf>
    <xf numFmtId="171" fontId="12" fillId="0" borderId="1" xfId="1" applyNumberFormat="1" applyFont="1" applyFill="1" applyBorder="1" applyAlignment="1" applyProtection="1">
      <protection hidden="1"/>
    </xf>
    <xf numFmtId="171" fontId="16" fillId="0" borderId="1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A10" sqref="A10"/>
    </sheetView>
  </sheetViews>
  <sheetFormatPr defaultColWidth="9.140625" defaultRowHeight="12.75"/>
  <cols>
    <col min="1" max="1" width="46.85546875" style="1" customWidth="1"/>
    <col min="2" max="2" width="7.28515625" style="22" customWidth="1"/>
    <col min="3" max="3" width="7.140625" style="22" customWidth="1"/>
    <col min="4" max="4" width="13.7109375" style="22" customWidth="1"/>
    <col min="5" max="5" width="14.28515625" style="1" customWidth="1"/>
    <col min="6" max="6" width="14" style="28" customWidth="1"/>
    <col min="7" max="7" width="14.28515625" style="28" customWidth="1"/>
    <col min="8" max="8" width="13.5703125" style="28" customWidth="1"/>
    <col min="9" max="10" width="13.85546875" style="28" customWidth="1"/>
    <col min="11" max="12" width="17.140625" style="1" customWidth="1"/>
    <col min="13" max="13" width="9.140625" style="1"/>
    <col min="14" max="14" width="9.140625" style="1" customWidth="1"/>
    <col min="15" max="16384" width="9.140625" style="1"/>
  </cols>
  <sheetData>
    <row r="1" spans="1:12" ht="54" customHeight="1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2" customFormat="1" ht="15.75">
      <c r="B2" s="17"/>
      <c r="C2" s="17"/>
      <c r="D2" s="17"/>
      <c r="E2" s="3"/>
      <c r="F2" s="23"/>
      <c r="G2" s="23"/>
      <c r="H2" s="23"/>
      <c r="I2" s="23"/>
      <c r="L2" s="29" t="s">
        <v>2</v>
      </c>
    </row>
    <row r="3" spans="1:12" s="8" customFormat="1" ht="23.45" customHeight="1">
      <c r="A3" s="38" t="s">
        <v>0</v>
      </c>
      <c r="B3" s="38" t="s">
        <v>3</v>
      </c>
      <c r="C3" s="40" t="s">
        <v>4</v>
      </c>
      <c r="D3" s="42" t="s">
        <v>53</v>
      </c>
      <c r="E3" s="42" t="s">
        <v>56</v>
      </c>
      <c r="F3" s="44" t="s">
        <v>59</v>
      </c>
      <c r="G3" s="44" t="s">
        <v>62</v>
      </c>
      <c r="H3" s="46" t="s">
        <v>1</v>
      </c>
      <c r="I3" s="47"/>
      <c r="J3" s="48"/>
      <c r="K3" s="49" t="s">
        <v>63</v>
      </c>
      <c r="L3" s="49" t="s">
        <v>64</v>
      </c>
    </row>
    <row r="4" spans="1:12" s="9" customFormat="1" ht="50.25" customHeight="1">
      <c r="A4" s="39"/>
      <c r="B4" s="39"/>
      <c r="C4" s="41"/>
      <c r="D4" s="43"/>
      <c r="E4" s="43"/>
      <c r="F4" s="45"/>
      <c r="G4" s="45"/>
      <c r="H4" s="24" t="s">
        <v>57</v>
      </c>
      <c r="I4" s="24" t="s">
        <v>60</v>
      </c>
      <c r="J4" s="24" t="s">
        <v>61</v>
      </c>
      <c r="K4" s="50"/>
      <c r="L4" s="50"/>
    </row>
    <row r="5" spans="1:12" s="4" customFormat="1" ht="15.6" customHeigh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51">
        <v>11</v>
      </c>
      <c r="L5" s="51">
        <v>12</v>
      </c>
    </row>
    <row r="6" spans="1:12" s="10" customFormat="1" ht="15" customHeight="1">
      <c r="A6" s="11" t="s">
        <v>5</v>
      </c>
      <c r="B6" s="18"/>
      <c r="C6" s="19"/>
      <c r="D6" s="12">
        <f t="shared" ref="D6:I6" si="0">D7+D16+D20+D27+D32+D34+D40+D43+D45+D50+D53+D55</f>
        <v>3427092.4</v>
      </c>
      <c r="E6" s="12">
        <f t="shared" si="0"/>
        <v>3608223.9499999997</v>
      </c>
      <c r="F6" s="25">
        <f t="shared" si="0"/>
        <v>3751795.6000000006</v>
      </c>
      <c r="G6" s="25">
        <f t="shared" si="0"/>
        <v>3639100.0000000005</v>
      </c>
      <c r="H6" s="25">
        <f t="shared" si="0"/>
        <v>3567536</v>
      </c>
      <c r="I6" s="25">
        <f t="shared" si="0"/>
        <v>3343281.4999999995</v>
      </c>
      <c r="J6" s="25">
        <f>J7+J16+J20+J27+J32+J34+J40+J43+J45+J50+J53+J55</f>
        <v>3386704.9999999995</v>
      </c>
      <c r="K6" s="52">
        <f>H6-F6</f>
        <v>-184259.60000000056</v>
      </c>
      <c r="L6" s="52">
        <f>H6-G6</f>
        <v>-71564.000000000466</v>
      </c>
    </row>
    <row r="7" spans="1:12" s="7" customFormat="1" ht="19.899999999999999" customHeight="1">
      <c r="A7" s="13" t="s">
        <v>6</v>
      </c>
      <c r="B7" s="20">
        <v>1</v>
      </c>
      <c r="C7" s="20">
        <v>0</v>
      </c>
      <c r="D7" s="34">
        <f t="shared" ref="D7" si="1">D8+D9+D10+D11+D12+D14+D15</f>
        <v>313998.40000000002</v>
      </c>
      <c r="E7" s="14">
        <f>E8+E9+E10+E11+E12+E14+E15</f>
        <v>303613.84999999998</v>
      </c>
      <c r="F7" s="26">
        <f>SUM(F8:F15)</f>
        <v>311142.89999999997</v>
      </c>
      <c r="G7" s="26">
        <f>SUM(G8:G15)</f>
        <v>266830.90000000002</v>
      </c>
      <c r="H7" s="26">
        <f t="shared" ref="H7:L7" si="2">SUM(H8:H15)</f>
        <v>284410.2</v>
      </c>
      <c r="I7" s="26">
        <f t="shared" si="2"/>
        <v>321306.30000000005</v>
      </c>
      <c r="J7" s="26">
        <f t="shared" si="2"/>
        <v>361651.80000000005</v>
      </c>
      <c r="K7" s="53">
        <f t="shared" si="2"/>
        <v>-26732.69999999999</v>
      </c>
      <c r="L7" s="53">
        <f t="shared" si="2"/>
        <v>17579.3</v>
      </c>
    </row>
    <row r="8" spans="1:12" s="7" customFormat="1" ht="47.25">
      <c r="A8" s="15" t="s">
        <v>7</v>
      </c>
      <c r="B8" s="21">
        <v>1</v>
      </c>
      <c r="C8" s="21">
        <v>2</v>
      </c>
      <c r="D8" s="35">
        <v>23112.400000000001</v>
      </c>
      <c r="E8" s="16">
        <v>23171.4</v>
      </c>
      <c r="F8" s="27">
        <v>25848</v>
      </c>
      <c r="G8" s="27">
        <v>23143.8</v>
      </c>
      <c r="H8" s="27">
        <v>23676</v>
      </c>
      <c r="I8" s="27">
        <v>24662.2</v>
      </c>
      <c r="J8" s="27">
        <v>24493.200000000001</v>
      </c>
      <c r="K8" s="54">
        <f>H8-F8</f>
        <v>-2172</v>
      </c>
      <c r="L8" s="54">
        <f>H8-G8</f>
        <v>532.20000000000073</v>
      </c>
    </row>
    <row r="9" spans="1:12" s="7" customFormat="1" ht="63">
      <c r="A9" s="15" t="s">
        <v>8</v>
      </c>
      <c r="B9" s="21">
        <v>1</v>
      </c>
      <c r="C9" s="21">
        <v>3</v>
      </c>
      <c r="D9" s="35">
        <v>18055.8</v>
      </c>
      <c r="E9" s="16">
        <v>16630.2</v>
      </c>
      <c r="F9" s="27">
        <v>16703</v>
      </c>
      <c r="G9" s="27">
        <v>15980.4</v>
      </c>
      <c r="H9" s="27">
        <v>13304.5</v>
      </c>
      <c r="I9" s="27">
        <v>13633.7</v>
      </c>
      <c r="J9" s="27">
        <v>13517.5</v>
      </c>
      <c r="K9" s="54">
        <f t="shared" ref="K9:K15" si="3">H9-F9</f>
        <v>-3398.5</v>
      </c>
      <c r="L9" s="54">
        <f t="shared" ref="L9:L15" si="4">H9-G9</f>
        <v>-2675.8999999999996</v>
      </c>
    </row>
    <row r="10" spans="1:12" s="5" customFormat="1" ht="66.75" customHeight="1">
      <c r="A10" s="15" t="s">
        <v>9</v>
      </c>
      <c r="B10" s="21">
        <v>1</v>
      </c>
      <c r="C10" s="21">
        <v>4</v>
      </c>
      <c r="D10" s="35">
        <v>184547.20000000001</v>
      </c>
      <c r="E10" s="16">
        <v>175984.4</v>
      </c>
      <c r="F10" s="27">
        <v>179574.8</v>
      </c>
      <c r="G10" s="27">
        <v>172125.5</v>
      </c>
      <c r="H10" s="27">
        <v>184326.5</v>
      </c>
      <c r="I10" s="27">
        <v>188453.6</v>
      </c>
      <c r="J10" s="27">
        <v>188789</v>
      </c>
      <c r="K10" s="54">
        <f t="shared" si="3"/>
        <v>4751.7000000000116</v>
      </c>
      <c r="L10" s="54">
        <f t="shared" si="4"/>
        <v>12201</v>
      </c>
    </row>
    <row r="11" spans="1:12" s="5" customFormat="1" ht="15.75">
      <c r="A11" s="15" t="s">
        <v>10</v>
      </c>
      <c r="B11" s="21">
        <v>1</v>
      </c>
      <c r="C11" s="21">
        <v>5</v>
      </c>
      <c r="D11" s="35">
        <v>14.8</v>
      </c>
      <c r="E11" s="16">
        <v>9.8000000000000007</v>
      </c>
      <c r="F11" s="27">
        <v>11.5</v>
      </c>
      <c r="G11" s="27">
        <v>10.3</v>
      </c>
      <c r="H11" s="27">
        <v>7.5</v>
      </c>
      <c r="I11" s="27">
        <v>5.7</v>
      </c>
      <c r="J11" s="27">
        <v>31.3</v>
      </c>
      <c r="K11" s="54">
        <f t="shared" si="3"/>
        <v>-4</v>
      </c>
      <c r="L11" s="54">
        <f t="shared" si="4"/>
        <v>-2.8000000000000007</v>
      </c>
    </row>
    <row r="12" spans="1:12" s="5" customFormat="1" ht="49.5" customHeight="1">
      <c r="A12" s="15" t="s">
        <v>11</v>
      </c>
      <c r="B12" s="21">
        <v>1</v>
      </c>
      <c r="C12" s="21">
        <v>6</v>
      </c>
      <c r="D12" s="35">
        <v>37235.9</v>
      </c>
      <c r="E12" s="16">
        <v>37720.949999999997</v>
      </c>
      <c r="F12" s="27">
        <v>37934.5</v>
      </c>
      <c r="G12" s="27">
        <v>37097.199999999997</v>
      </c>
      <c r="H12" s="27">
        <v>40208.699999999997</v>
      </c>
      <c r="I12" s="27">
        <v>41477.4</v>
      </c>
      <c r="J12" s="27">
        <v>41431.9</v>
      </c>
      <c r="K12" s="54">
        <f t="shared" si="3"/>
        <v>2274.1999999999971</v>
      </c>
      <c r="L12" s="54">
        <f t="shared" si="4"/>
        <v>3111.5</v>
      </c>
    </row>
    <row r="13" spans="1:12" s="30" customFormat="1" ht="31.5">
      <c r="A13" s="15" t="s">
        <v>58</v>
      </c>
      <c r="B13" s="21">
        <v>1</v>
      </c>
      <c r="C13" s="21">
        <v>7</v>
      </c>
      <c r="D13" s="35">
        <v>0</v>
      </c>
      <c r="E13" s="16">
        <v>0</v>
      </c>
      <c r="F13" s="27">
        <v>640.5</v>
      </c>
      <c r="G13" s="27">
        <v>4729.5</v>
      </c>
      <c r="H13" s="27">
        <v>0</v>
      </c>
      <c r="I13" s="27">
        <v>0</v>
      </c>
      <c r="J13" s="27"/>
      <c r="K13" s="54">
        <f t="shared" si="3"/>
        <v>-640.5</v>
      </c>
      <c r="L13" s="54">
        <f t="shared" si="4"/>
        <v>-4729.5</v>
      </c>
    </row>
    <row r="14" spans="1:12" s="5" customFormat="1" ht="15.75">
      <c r="A14" s="15" t="s">
        <v>12</v>
      </c>
      <c r="B14" s="21">
        <v>1</v>
      </c>
      <c r="C14" s="21">
        <v>11</v>
      </c>
      <c r="D14" s="35">
        <v>0</v>
      </c>
      <c r="E14" s="16">
        <v>0</v>
      </c>
      <c r="F14" s="27">
        <v>0</v>
      </c>
      <c r="G14" s="27">
        <v>0</v>
      </c>
      <c r="H14" s="27">
        <v>11110.5</v>
      </c>
      <c r="I14" s="27">
        <v>5000</v>
      </c>
      <c r="J14" s="27">
        <v>5000</v>
      </c>
      <c r="K14" s="54">
        <f t="shared" si="3"/>
        <v>11110.5</v>
      </c>
      <c r="L14" s="54">
        <f t="shared" si="4"/>
        <v>11110.5</v>
      </c>
    </row>
    <row r="15" spans="1:12" s="5" customFormat="1" ht="15.75">
      <c r="A15" s="15" t="s">
        <v>13</v>
      </c>
      <c r="B15" s="21">
        <v>1</v>
      </c>
      <c r="C15" s="21">
        <v>13</v>
      </c>
      <c r="D15" s="35">
        <v>51032.3</v>
      </c>
      <c r="E15" s="16">
        <v>50097.1</v>
      </c>
      <c r="F15" s="27">
        <v>50430.6</v>
      </c>
      <c r="G15" s="27">
        <v>13744.2</v>
      </c>
      <c r="H15" s="27">
        <v>11776.5</v>
      </c>
      <c r="I15" s="27">
        <v>48073.7</v>
      </c>
      <c r="J15" s="27">
        <v>88388.9</v>
      </c>
      <c r="K15" s="54">
        <f t="shared" si="3"/>
        <v>-38654.1</v>
      </c>
      <c r="L15" s="54">
        <f t="shared" si="4"/>
        <v>-1967.7000000000007</v>
      </c>
    </row>
    <row r="16" spans="1:12" s="5" customFormat="1" ht="34.15" customHeight="1">
      <c r="A16" s="13" t="s">
        <v>14</v>
      </c>
      <c r="B16" s="20">
        <v>3</v>
      </c>
      <c r="C16" s="20">
        <v>0</v>
      </c>
      <c r="D16" s="34">
        <f t="shared" ref="D16:L16" si="5">D17+D18+D19</f>
        <v>35875.5</v>
      </c>
      <c r="E16" s="14">
        <f t="shared" si="5"/>
        <v>34268.6</v>
      </c>
      <c r="F16" s="26">
        <f t="shared" si="5"/>
        <v>41015.899999999994</v>
      </c>
      <c r="G16" s="26">
        <f t="shared" si="5"/>
        <v>38299.9</v>
      </c>
      <c r="H16" s="26">
        <f t="shared" si="5"/>
        <v>38574</v>
      </c>
      <c r="I16" s="26">
        <f t="shared" si="5"/>
        <v>34545.399999999994</v>
      </c>
      <c r="J16" s="26">
        <f t="shared" si="5"/>
        <v>35690.299999999996</v>
      </c>
      <c r="K16" s="53">
        <f t="shared" si="5"/>
        <v>-2441.8999999999987</v>
      </c>
      <c r="L16" s="53">
        <f t="shared" si="5"/>
        <v>274.10000000000036</v>
      </c>
    </row>
    <row r="17" spans="1:12" s="5" customFormat="1" ht="16.149999999999999" customHeight="1">
      <c r="A17" s="15" t="s">
        <v>15</v>
      </c>
      <c r="B17" s="21">
        <v>3</v>
      </c>
      <c r="C17" s="21">
        <v>4</v>
      </c>
      <c r="D17" s="35">
        <v>6689.1</v>
      </c>
      <c r="E17" s="16">
        <v>7032.3</v>
      </c>
      <c r="F17" s="27">
        <v>6608.7</v>
      </c>
      <c r="G17" s="27">
        <v>7225.7</v>
      </c>
      <c r="H17" s="27">
        <v>6487.4</v>
      </c>
      <c r="I17" s="27">
        <v>6564.9</v>
      </c>
      <c r="J17" s="27">
        <v>6564.9</v>
      </c>
      <c r="K17" s="54">
        <f t="shared" ref="K17" si="6">H17-F17</f>
        <v>-121.30000000000018</v>
      </c>
      <c r="L17" s="54">
        <f t="shared" ref="L17" si="7">H17-G17</f>
        <v>-738.30000000000018</v>
      </c>
    </row>
    <row r="18" spans="1:12" s="5" customFormat="1" ht="47.25">
      <c r="A18" s="15" t="s">
        <v>16</v>
      </c>
      <c r="B18" s="21">
        <v>3</v>
      </c>
      <c r="C18" s="21">
        <v>9</v>
      </c>
      <c r="D18" s="35">
        <v>25252.2</v>
      </c>
      <c r="E18" s="16">
        <v>23876.7</v>
      </c>
      <c r="F18" s="27">
        <v>31141.5</v>
      </c>
      <c r="G18" s="27">
        <v>26572.2</v>
      </c>
      <c r="H18" s="27">
        <v>26682.400000000001</v>
      </c>
      <c r="I18" s="27">
        <v>25501.3</v>
      </c>
      <c r="J18" s="27">
        <v>25501.3</v>
      </c>
      <c r="K18" s="54">
        <f t="shared" ref="K18:K19" si="8">H18-F18</f>
        <v>-4459.0999999999985</v>
      </c>
      <c r="L18" s="54">
        <f t="shared" ref="L18:L19" si="9">H18-G18</f>
        <v>110.20000000000073</v>
      </c>
    </row>
    <row r="19" spans="1:12" s="5" customFormat="1" ht="47.25">
      <c r="A19" s="15" t="s">
        <v>17</v>
      </c>
      <c r="B19" s="21">
        <v>3</v>
      </c>
      <c r="C19" s="21">
        <v>14</v>
      </c>
      <c r="D19" s="35">
        <v>3934.2</v>
      </c>
      <c r="E19" s="16">
        <v>3359.6</v>
      </c>
      <c r="F19" s="27">
        <v>3265.7</v>
      </c>
      <c r="G19" s="27">
        <v>4502</v>
      </c>
      <c r="H19" s="27">
        <v>5404.2</v>
      </c>
      <c r="I19" s="27">
        <v>2479.1999999999998</v>
      </c>
      <c r="J19" s="27">
        <v>3624.1</v>
      </c>
      <c r="K19" s="54">
        <f t="shared" si="8"/>
        <v>2138.5</v>
      </c>
      <c r="L19" s="54">
        <f t="shared" si="9"/>
        <v>902.19999999999982</v>
      </c>
    </row>
    <row r="20" spans="1:12" s="5" customFormat="1" ht="18.75" customHeight="1">
      <c r="A20" s="13" t="s">
        <v>18</v>
      </c>
      <c r="B20" s="20">
        <v>4</v>
      </c>
      <c r="C20" s="20">
        <v>0</v>
      </c>
      <c r="D20" s="34">
        <f t="shared" ref="D20:L20" si="10">D21+D22+D23+D24+D25+D26</f>
        <v>234895.1</v>
      </c>
      <c r="E20" s="14">
        <f t="shared" si="10"/>
        <v>250890.8</v>
      </c>
      <c r="F20" s="26">
        <f t="shared" si="10"/>
        <v>267978.90000000002</v>
      </c>
      <c r="G20" s="26">
        <f t="shared" si="10"/>
        <v>282691.59999999998</v>
      </c>
      <c r="H20" s="26">
        <f t="shared" si="10"/>
        <v>308482.5</v>
      </c>
      <c r="I20" s="26">
        <f t="shared" si="10"/>
        <v>267594.09999999998</v>
      </c>
      <c r="J20" s="26">
        <f t="shared" si="10"/>
        <v>264686</v>
      </c>
      <c r="K20" s="53">
        <f t="shared" si="10"/>
        <v>40503.600000000006</v>
      </c>
      <c r="L20" s="53">
        <f t="shared" si="10"/>
        <v>25790.900000000012</v>
      </c>
    </row>
    <row r="21" spans="1:12" s="5" customFormat="1" ht="15.75">
      <c r="A21" s="15" t="s">
        <v>19</v>
      </c>
      <c r="B21" s="21">
        <v>4</v>
      </c>
      <c r="C21" s="21">
        <v>1</v>
      </c>
      <c r="D21" s="35">
        <v>5899</v>
      </c>
      <c r="E21" s="16">
        <v>6394.9</v>
      </c>
      <c r="F21" s="27">
        <v>6787.7</v>
      </c>
      <c r="G21" s="27">
        <v>12821.7</v>
      </c>
      <c r="H21" s="27">
        <v>13927.6</v>
      </c>
      <c r="I21" s="27">
        <v>14764.6</v>
      </c>
      <c r="J21" s="27">
        <v>7739.6</v>
      </c>
      <c r="K21" s="54">
        <f t="shared" ref="K21" si="11">H21-F21</f>
        <v>7139.9000000000005</v>
      </c>
      <c r="L21" s="54">
        <f t="shared" ref="L21" si="12">H21-G21</f>
        <v>1105.8999999999996</v>
      </c>
    </row>
    <row r="22" spans="1:12" s="5" customFormat="1" ht="15.75">
      <c r="A22" s="15" t="s">
        <v>20</v>
      </c>
      <c r="B22" s="21">
        <v>4</v>
      </c>
      <c r="C22" s="21">
        <v>5</v>
      </c>
      <c r="D22" s="35">
        <v>35674.300000000003</v>
      </c>
      <c r="E22" s="16">
        <v>29269.5</v>
      </c>
      <c r="F22" s="27">
        <v>41882.6</v>
      </c>
      <c r="G22" s="27">
        <v>45120.6</v>
      </c>
      <c r="H22" s="27">
        <v>46148.6</v>
      </c>
      <c r="I22" s="27">
        <v>43044.2</v>
      </c>
      <c r="J22" s="27">
        <v>47161.1</v>
      </c>
      <c r="K22" s="54">
        <f t="shared" ref="K22:K26" si="13">H22-F22</f>
        <v>4266</v>
      </c>
      <c r="L22" s="54">
        <f t="shared" ref="L22:L26" si="14">H22-G22</f>
        <v>1028</v>
      </c>
    </row>
    <row r="23" spans="1:12" s="5" customFormat="1" ht="15.75">
      <c r="A23" s="15" t="s">
        <v>21</v>
      </c>
      <c r="B23" s="21">
        <v>4</v>
      </c>
      <c r="C23" s="21">
        <v>8</v>
      </c>
      <c r="D23" s="35">
        <v>10331.4</v>
      </c>
      <c r="E23" s="16">
        <v>12894.4</v>
      </c>
      <c r="F23" s="27">
        <v>13189.7</v>
      </c>
      <c r="G23" s="27">
        <v>15182.5</v>
      </c>
      <c r="H23" s="27">
        <v>15570</v>
      </c>
      <c r="I23" s="27">
        <v>15570</v>
      </c>
      <c r="J23" s="27">
        <v>15570</v>
      </c>
      <c r="K23" s="54">
        <f t="shared" si="13"/>
        <v>2380.2999999999993</v>
      </c>
      <c r="L23" s="54">
        <f t="shared" si="14"/>
        <v>387.5</v>
      </c>
    </row>
    <row r="24" spans="1:12" s="5" customFormat="1" ht="15.75">
      <c r="A24" s="15" t="s">
        <v>54</v>
      </c>
      <c r="B24" s="21">
        <v>4</v>
      </c>
      <c r="C24" s="21">
        <v>9</v>
      </c>
      <c r="D24" s="35">
        <v>111379.4</v>
      </c>
      <c r="E24" s="16">
        <v>130818.5</v>
      </c>
      <c r="F24" s="27">
        <v>123134.3</v>
      </c>
      <c r="G24" s="27">
        <v>118460.4</v>
      </c>
      <c r="H24" s="27">
        <v>131150.1</v>
      </c>
      <c r="I24" s="27">
        <v>108938.1</v>
      </c>
      <c r="J24" s="27">
        <v>108938.1</v>
      </c>
      <c r="K24" s="54">
        <f t="shared" si="13"/>
        <v>8015.8000000000029</v>
      </c>
      <c r="L24" s="54">
        <f t="shared" si="14"/>
        <v>12689.700000000012</v>
      </c>
    </row>
    <row r="25" spans="1:12" s="5" customFormat="1" ht="15.75">
      <c r="A25" s="15" t="s">
        <v>22</v>
      </c>
      <c r="B25" s="21">
        <v>4</v>
      </c>
      <c r="C25" s="21">
        <v>10</v>
      </c>
      <c r="D25" s="35">
        <v>6773.1</v>
      </c>
      <c r="E25" s="16">
        <v>6955.2</v>
      </c>
      <c r="F25" s="27">
        <v>5956</v>
      </c>
      <c r="G25" s="27">
        <v>6009.3</v>
      </c>
      <c r="H25" s="27">
        <v>5326.1</v>
      </c>
      <c r="I25" s="27">
        <v>2203.9</v>
      </c>
      <c r="J25" s="27">
        <v>2203.9</v>
      </c>
      <c r="K25" s="54">
        <f t="shared" si="13"/>
        <v>-629.89999999999964</v>
      </c>
      <c r="L25" s="54">
        <f t="shared" si="14"/>
        <v>-683.19999999999982</v>
      </c>
    </row>
    <row r="26" spans="1:12" s="5" customFormat="1" ht="31.5">
      <c r="A26" s="15" t="s">
        <v>23</v>
      </c>
      <c r="B26" s="21">
        <v>4</v>
      </c>
      <c r="C26" s="21">
        <v>12</v>
      </c>
      <c r="D26" s="35">
        <v>64837.9</v>
      </c>
      <c r="E26" s="16">
        <v>64558.3</v>
      </c>
      <c r="F26" s="27">
        <v>77028.600000000006</v>
      </c>
      <c r="G26" s="27">
        <v>85097.1</v>
      </c>
      <c r="H26" s="27">
        <v>96360.1</v>
      </c>
      <c r="I26" s="27">
        <v>83073.3</v>
      </c>
      <c r="J26" s="27">
        <v>83073.3</v>
      </c>
      <c r="K26" s="54">
        <f t="shared" si="13"/>
        <v>19331.5</v>
      </c>
      <c r="L26" s="54">
        <f t="shared" si="14"/>
        <v>11263</v>
      </c>
    </row>
    <row r="27" spans="1:12" s="6" customFormat="1" ht="31.5">
      <c r="A27" s="13" t="s">
        <v>24</v>
      </c>
      <c r="B27" s="20">
        <v>5</v>
      </c>
      <c r="C27" s="20">
        <v>0</v>
      </c>
      <c r="D27" s="34">
        <f t="shared" ref="D27:L27" si="15">D28+D29+D30+D31</f>
        <v>860961</v>
      </c>
      <c r="E27" s="14">
        <f t="shared" si="15"/>
        <v>945822.7</v>
      </c>
      <c r="F27" s="26">
        <f t="shared" si="15"/>
        <v>809887.10000000009</v>
      </c>
      <c r="G27" s="26">
        <f t="shared" si="15"/>
        <v>697436.4</v>
      </c>
      <c r="H27" s="26">
        <f t="shared" si="15"/>
        <v>312961.8</v>
      </c>
      <c r="I27" s="26">
        <f t="shared" si="15"/>
        <v>260697.60000000001</v>
      </c>
      <c r="J27" s="26">
        <f t="shared" si="15"/>
        <v>288187.59999999998</v>
      </c>
      <c r="K27" s="53">
        <f t="shared" si="15"/>
        <v>-496925.30000000005</v>
      </c>
      <c r="L27" s="53">
        <f t="shared" si="15"/>
        <v>-384474.6</v>
      </c>
    </row>
    <row r="28" spans="1:12" s="6" customFormat="1" ht="15.75">
      <c r="A28" s="15" t="s">
        <v>25</v>
      </c>
      <c r="B28" s="21">
        <v>5</v>
      </c>
      <c r="C28" s="21">
        <v>1</v>
      </c>
      <c r="D28" s="35">
        <v>543111.1</v>
      </c>
      <c r="E28" s="16">
        <v>550010.4</v>
      </c>
      <c r="F28" s="27">
        <v>404821.2</v>
      </c>
      <c r="G28" s="27">
        <f>486971-241765.6</f>
        <v>245205.4</v>
      </c>
      <c r="H28" s="27">
        <v>32129.599999999999</v>
      </c>
      <c r="I28" s="27">
        <v>50489.9</v>
      </c>
      <c r="J28" s="27">
        <v>52599.8</v>
      </c>
      <c r="K28" s="54">
        <f t="shared" ref="K28" si="16">H28-F28</f>
        <v>-372691.60000000003</v>
      </c>
      <c r="L28" s="54">
        <f t="shared" ref="L28" si="17">H28-G28</f>
        <v>-213075.8</v>
      </c>
    </row>
    <row r="29" spans="1:12" ht="15.75">
      <c r="A29" s="15" t="s">
        <v>26</v>
      </c>
      <c r="B29" s="21">
        <v>5</v>
      </c>
      <c r="C29" s="21">
        <v>2</v>
      </c>
      <c r="D29" s="35">
        <v>112182.7</v>
      </c>
      <c r="E29" s="16">
        <v>120579.1</v>
      </c>
      <c r="F29" s="27">
        <v>63837.9</v>
      </c>
      <c r="G29" s="27">
        <v>54039.4</v>
      </c>
      <c r="H29" s="27">
        <v>36330.400000000001</v>
      </c>
      <c r="I29" s="27">
        <v>9677.2000000000007</v>
      </c>
      <c r="J29" s="27">
        <v>26774.2</v>
      </c>
      <c r="K29" s="54">
        <f t="shared" ref="K29:K31" si="18">H29-F29</f>
        <v>-27507.5</v>
      </c>
      <c r="L29" s="54">
        <f t="shared" ref="L29:L31" si="19">H29-G29</f>
        <v>-17709</v>
      </c>
    </row>
    <row r="30" spans="1:12" ht="15.75">
      <c r="A30" s="15" t="s">
        <v>27</v>
      </c>
      <c r="B30" s="21">
        <v>5</v>
      </c>
      <c r="C30" s="21">
        <v>3</v>
      </c>
      <c r="D30" s="35">
        <v>95318.9</v>
      </c>
      <c r="E30" s="16">
        <v>171009.2</v>
      </c>
      <c r="F30" s="27">
        <v>241907.6</v>
      </c>
      <c r="G30" s="27">
        <v>292400.8</v>
      </c>
      <c r="H30" s="27">
        <v>137202.5</v>
      </c>
      <c r="I30" s="27">
        <v>92854.399999999994</v>
      </c>
      <c r="J30" s="27">
        <v>100778.7</v>
      </c>
      <c r="K30" s="54">
        <f t="shared" si="18"/>
        <v>-104705.1</v>
      </c>
      <c r="L30" s="54">
        <f t="shared" si="19"/>
        <v>-155198.29999999999</v>
      </c>
    </row>
    <row r="31" spans="1:12" ht="31.5">
      <c r="A31" s="15" t="s">
        <v>28</v>
      </c>
      <c r="B31" s="21">
        <v>5</v>
      </c>
      <c r="C31" s="21">
        <v>5</v>
      </c>
      <c r="D31" s="35">
        <v>110348.3</v>
      </c>
      <c r="E31" s="16">
        <v>104224</v>
      </c>
      <c r="F31" s="27">
        <v>99320.4</v>
      </c>
      <c r="G31" s="27">
        <v>105790.8</v>
      </c>
      <c r="H31" s="27">
        <v>107299.3</v>
      </c>
      <c r="I31" s="27">
        <v>107676.1</v>
      </c>
      <c r="J31" s="27">
        <v>108034.9</v>
      </c>
      <c r="K31" s="54">
        <f t="shared" si="18"/>
        <v>7978.9000000000087</v>
      </c>
      <c r="L31" s="54">
        <f t="shared" si="19"/>
        <v>1508.5</v>
      </c>
    </row>
    <row r="32" spans="1:12" ht="15.75">
      <c r="A32" s="13" t="s">
        <v>29</v>
      </c>
      <c r="B32" s="20">
        <v>6</v>
      </c>
      <c r="C32" s="20">
        <v>0</v>
      </c>
      <c r="D32" s="36">
        <f t="shared" ref="D32:L32" si="20">D33</f>
        <v>3802.3</v>
      </c>
      <c r="E32" s="26">
        <f t="shared" si="20"/>
        <v>2185.8000000000002</v>
      </c>
      <c r="F32" s="26">
        <f t="shared" si="20"/>
        <v>1018.8</v>
      </c>
      <c r="G32" s="26">
        <f t="shared" si="20"/>
        <v>815</v>
      </c>
      <c r="H32" s="26">
        <f t="shared" si="20"/>
        <v>795</v>
      </c>
      <c r="I32" s="26">
        <f t="shared" si="20"/>
        <v>194</v>
      </c>
      <c r="J32" s="26">
        <f t="shared" si="20"/>
        <v>194</v>
      </c>
      <c r="K32" s="53">
        <f t="shared" si="20"/>
        <v>-223.79999999999995</v>
      </c>
      <c r="L32" s="53">
        <f t="shared" si="20"/>
        <v>-20</v>
      </c>
    </row>
    <row r="33" spans="1:12" ht="31.5">
      <c r="A33" s="15" t="s">
        <v>30</v>
      </c>
      <c r="B33" s="21">
        <v>6</v>
      </c>
      <c r="C33" s="21">
        <v>5</v>
      </c>
      <c r="D33" s="35">
        <v>3802.3</v>
      </c>
      <c r="E33" s="16">
        <v>2185.8000000000002</v>
      </c>
      <c r="F33" s="27">
        <v>1018.8</v>
      </c>
      <c r="G33" s="27">
        <v>815</v>
      </c>
      <c r="H33" s="27">
        <v>795</v>
      </c>
      <c r="I33" s="27">
        <v>194</v>
      </c>
      <c r="J33" s="27">
        <v>194</v>
      </c>
      <c r="K33" s="54">
        <f t="shared" ref="K33" si="21">H33-F33</f>
        <v>-223.79999999999995</v>
      </c>
      <c r="L33" s="54">
        <f t="shared" ref="L33" si="22">H33-G33</f>
        <v>-20</v>
      </c>
    </row>
    <row r="34" spans="1:12" ht="15.75">
      <c r="A34" s="13" t="s">
        <v>31</v>
      </c>
      <c r="B34" s="20">
        <v>7</v>
      </c>
      <c r="C34" s="20">
        <v>0</v>
      </c>
      <c r="D34" s="34">
        <f t="shared" ref="D34:L34" si="23">D35+D36+D37+D38+D39</f>
        <v>1596695.9</v>
      </c>
      <c r="E34" s="14">
        <f t="shared" si="23"/>
        <v>1689007.7</v>
      </c>
      <c r="F34" s="26">
        <f t="shared" si="23"/>
        <v>1858437.4</v>
      </c>
      <c r="G34" s="26">
        <f t="shared" si="23"/>
        <v>1755276.4</v>
      </c>
      <c r="H34" s="26">
        <f t="shared" si="23"/>
        <v>2031218.4999999998</v>
      </c>
      <c r="I34" s="26">
        <f t="shared" si="23"/>
        <v>1886237.1</v>
      </c>
      <c r="J34" s="26">
        <f t="shared" si="23"/>
        <v>1887860.8</v>
      </c>
      <c r="K34" s="53">
        <f t="shared" si="23"/>
        <v>172781.09999999986</v>
      </c>
      <c r="L34" s="53">
        <f t="shared" si="23"/>
        <v>275942.09999999986</v>
      </c>
    </row>
    <row r="35" spans="1:12" ht="15.75">
      <c r="A35" s="15" t="s">
        <v>32</v>
      </c>
      <c r="B35" s="21">
        <v>7</v>
      </c>
      <c r="C35" s="21">
        <v>1</v>
      </c>
      <c r="D35" s="35">
        <v>601234.19999999995</v>
      </c>
      <c r="E35" s="16">
        <v>635176.1</v>
      </c>
      <c r="F35" s="27">
        <v>673588.3</v>
      </c>
      <c r="G35" s="27">
        <v>713195.9</v>
      </c>
      <c r="H35" s="27">
        <v>686166.1</v>
      </c>
      <c r="I35" s="27">
        <v>687233.2</v>
      </c>
      <c r="J35" s="27">
        <v>686014.4</v>
      </c>
      <c r="K35" s="54">
        <f t="shared" ref="K35" si="24">H35-F35</f>
        <v>12577.79999999993</v>
      </c>
      <c r="L35" s="54">
        <f t="shared" ref="L35" si="25">H35-G35</f>
        <v>-27029.800000000047</v>
      </c>
    </row>
    <row r="36" spans="1:12" ht="15.75">
      <c r="A36" s="15" t="s">
        <v>33</v>
      </c>
      <c r="B36" s="21">
        <v>7</v>
      </c>
      <c r="C36" s="21">
        <v>2</v>
      </c>
      <c r="D36" s="35">
        <v>653930.80000000005</v>
      </c>
      <c r="E36" s="16">
        <v>702310.3</v>
      </c>
      <c r="F36" s="27">
        <v>812983.5</v>
      </c>
      <c r="G36" s="27">
        <v>812545.2</v>
      </c>
      <c r="H36" s="27">
        <v>1110935.3999999999</v>
      </c>
      <c r="I36" s="27">
        <v>1001996.9</v>
      </c>
      <c r="J36" s="27">
        <v>1012414.3</v>
      </c>
      <c r="K36" s="54">
        <f t="shared" ref="K36:K39" si="26">H36-F36</f>
        <v>297951.89999999991</v>
      </c>
      <c r="L36" s="54">
        <f t="shared" ref="L36:L39" si="27">H36-G36</f>
        <v>298390.19999999995</v>
      </c>
    </row>
    <row r="37" spans="1:12" ht="15.75">
      <c r="A37" s="15" t="s">
        <v>34</v>
      </c>
      <c r="B37" s="21">
        <v>7</v>
      </c>
      <c r="C37" s="21">
        <v>3</v>
      </c>
      <c r="D37" s="35">
        <v>235826.3</v>
      </c>
      <c r="E37" s="16">
        <v>244214.8</v>
      </c>
      <c r="F37" s="27">
        <v>314139.59999999998</v>
      </c>
      <c r="G37" s="27">
        <v>163563.70000000001</v>
      </c>
      <c r="H37" s="27">
        <v>156590.39999999999</v>
      </c>
      <c r="I37" s="27">
        <v>118183.8</v>
      </c>
      <c r="J37" s="27">
        <v>110676.4</v>
      </c>
      <c r="K37" s="54">
        <f t="shared" si="26"/>
        <v>-157549.19999999998</v>
      </c>
      <c r="L37" s="54">
        <f t="shared" si="27"/>
        <v>-6973.3000000000175</v>
      </c>
    </row>
    <row r="38" spans="1:12" ht="15.75">
      <c r="A38" s="15" t="s">
        <v>35</v>
      </c>
      <c r="B38" s="21">
        <v>7</v>
      </c>
      <c r="C38" s="21">
        <v>7</v>
      </c>
      <c r="D38" s="35">
        <v>27327.4</v>
      </c>
      <c r="E38" s="16">
        <v>23616</v>
      </c>
      <c r="F38" s="27">
        <v>6837.5</v>
      </c>
      <c r="G38" s="27">
        <v>17263.900000000001</v>
      </c>
      <c r="H38" s="27">
        <v>26050.400000000001</v>
      </c>
      <c r="I38" s="27">
        <v>26050.400000000001</v>
      </c>
      <c r="J38" s="27">
        <v>26050.400000000001</v>
      </c>
      <c r="K38" s="54">
        <f t="shared" si="26"/>
        <v>19212.900000000001</v>
      </c>
      <c r="L38" s="54">
        <f t="shared" si="27"/>
        <v>8786.5</v>
      </c>
    </row>
    <row r="39" spans="1:12" ht="15.75">
      <c r="A39" s="15" t="s">
        <v>36</v>
      </c>
      <c r="B39" s="21">
        <v>7</v>
      </c>
      <c r="C39" s="21">
        <v>9</v>
      </c>
      <c r="D39" s="35">
        <v>78377.2</v>
      </c>
      <c r="E39" s="16">
        <v>83690.5</v>
      </c>
      <c r="F39" s="27">
        <v>50888.5</v>
      </c>
      <c r="G39" s="27">
        <v>48707.7</v>
      </c>
      <c r="H39" s="27">
        <v>51476.2</v>
      </c>
      <c r="I39" s="27">
        <v>52772.800000000003</v>
      </c>
      <c r="J39" s="27">
        <v>52705.3</v>
      </c>
      <c r="K39" s="54">
        <f t="shared" si="26"/>
        <v>587.69999999999709</v>
      </c>
      <c r="L39" s="54">
        <f t="shared" si="27"/>
        <v>2768.5</v>
      </c>
    </row>
    <row r="40" spans="1:12" ht="15.75">
      <c r="A40" s="13" t="s">
        <v>37</v>
      </c>
      <c r="B40" s="20">
        <v>8</v>
      </c>
      <c r="C40" s="20">
        <v>0</v>
      </c>
      <c r="D40" s="34">
        <f t="shared" ref="D40:L40" si="28">D41+D42</f>
        <v>165654.29999999999</v>
      </c>
      <c r="E40" s="14">
        <f t="shared" si="28"/>
        <v>195510.30000000002</v>
      </c>
      <c r="F40" s="26">
        <f t="shared" si="28"/>
        <v>206200</v>
      </c>
      <c r="G40" s="26">
        <f t="shared" si="28"/>
        <v>172064.9</v>
      </c>
      <c r="H40" s="26">
        <f t="shared" si="28"/>
        <v>187812.5</v>
      </c>
      <c r="I40" s="26">
        <f t="shared" si="28"/>
        <v>180419.30000000002</v>
      </c>
      <c r="J40" s="26">
        <f t="shared" si="28"/>
        <v>180135.4</v>
      </c>
      <c r="K40" s="53">
        <f t="shared" si="28"/>
        <v>-18387.500000000018</v>
      </c>
      <c r="L40" s="53">
        <f t="shared" si="28"/>
        <v>15747.6</v>
      </c>
    </row>
    <row r="41" spans="1:12" ht="15.75">
      <c r="A41" s="15" t="s">
        <v>38</v>
      </c>
      <c r="B41" s="21">
        <v>8</v>
      </c>
      <c r="C41" s="21">
        <v>1</v>
      </c>
      <c r="D41" s="35">
        <v>165403.4</v>
      </c>
      <c r="E41" s="16">
        <v>195233.2</v>
      </c>
      <c r="F41" s="27">
        <v>205905.2</v>
      </c>
      <c r="G41" s="27">
        <v>171742.4</v>
      </c>
      <c r="H41" s="27">
        <v>187467.9</v>
      </c>
      <c r="I41" s="27">
        <v>180048.7</v>
      </c>
      <c r="J41" s="27">
        <v>179761</v>
      </c>
      <c r="K41" s="54">
        <f t="shared" ref="K41" si="29">H41-F41</f>
        <v>-18437.300000000017</v>
      </c>
      <c r="L41" s="54">
        <f t="shared" ref="L41" si="30">H41-G41</f>
        <v>15725.5</v>
      </c>
    </row>
    <row r="42" spans="1:12" ht="31.5">
      <c r="A42" s="15" t="s">
        <v>39</v>
      </c>
      <c r="B42" s="21">
        <v>8</v>
      </c>
      <c r="C42" s="21">
        <v>4</v>
      </c>
      <c r="D42" s="35">
        <v>250.9</v>
      </c>
      <c r="E42" s="16">
        <v>277.10000000000002</v>
      </c>
      <c r="F42" s="27">
        <v>294.8</v>
      </c>
      <c r="G42" s="27">
        <v>322.5</v>
      </c>
      <c r="H42" s="27">
        <v>344.6</v>
      </c>
      <c r="I42" s="27">
        <v>370.6</v>
      </c>
      <c r="J42" s="27">
        <v>374.4</v>
      </c>
      <c r="K42" s="54">
        <f t="shared" ref="K42" si="31">H42-F42</f>
        <v>49.800000000000011</v>
      </c>
      <c r="L42" s="54">
        <f t="shared" ref="L42" si="32">H42-G42</f>
        <v>22.100000000000023</v>
      </c>
    </row>
    <row r="43" spans="1:12" ht="15.75">
      <c r="A43" s="13" t="s">
        <v>40</v>
      </c>
      <c r="B43" s="20">
        <v>9</v>
      </c>
      <c r="C43" s="20">
        <v>0</v>
      </c>
      <c r="D43" s="34">
        <f t="shared" ref="D43:L43" si="33">D44</f>
        <v>823</v>
      </c>
      <c r="E43" s="14">
        <f t="shared" si="33"/>
        <v>400.4</v>
      </c>
      <c r="F43" s="26">
        <f t="shared" si="33"/>
        <v>700.2</v>
      </c>
      <c r="G43" s="26">
        <f t="shared" si="33"/>
        <v>495</v>
      </c>
      <c r="H43" s="26">
        <f t="shared" si="33"/>
        <v>828.5</v>
      </c>
      <c r="I43" s="26">
        <f t="shared" si="33"/>
        <v>828.5</v>
      </c>
      <c r="J43" s="26">
        <f t="shared" si="33"/>
        <v>828.5</v>
      </c>
      <c r="K43" s="53">
        <f t="shared" si="33"/>
        <v>128.29999999999995</v>
      </c>
      <c r="L43" s="53">
        <f t="shared" si="33"/>
        <v>333.5</v>
      </c>
    </row>
    <row r="44" spans="1:12" ht="15.75">
      <c r="A44" s="15" t="s">
        <v>41</v>
      </c>
      <c r="B44" s="21">
        <v>9</v>
      </c>
      <c r="C44" s="21">
        <v>9</v>
      </c>
      <c r="D44" s="35">
        <v>823</v>
      </c>
      <c r="E44" s="16">
        <v>400.4</v>
      </c>
      <c r="F44" s="27">
        <v>700.2</v>
      </c>
      <c r="G44" s="27">
        <v>495</v>
      </c>
      <c r="H44" s="27">
        <v>828.5</v>
      </c>
      <c r="I44" s="27">
        <v>828.5</v>
      </c>
      <c r="J44" s="27">
        <v>828.5</v>
      </c>
      <c r="K44" s="54">
        <f t="shared" ref="K44" si="34">H44-F44</f>
        <v>128.29999999999995</v>
      </c>
      <c r="L44" s="54">
        <f t="shared" ref="L44" si="35">H44-G44</f>
        <v>333.5</v>
      </c>
    </row>
    <row r="45" spans="1:12" ht="15.75">
      <c r="A45" s="13" t="s">
        <v>42</v>
      </c>
      <c r="B45" s="20">
        <v>10</v>
      </c>
      <c r="C45" s="20">
        <v>0</v>
      </c>
      <c r="D45" s="34">
        <f t="shared" ref="D45:L45" si="36">D46+D47+D48+D49</f>
        <v>192564.90000000002</v>
      </c>
      <c r="E45" s="14">
        <f t="shared" si="36"/>
        <v>165054.80000000002</v>
      </c>
      <c r="F45" s="26">
        <f t="shared" si="36"/>
        <v>216277.5</v>
      </c>
      <c r="G45" s="26">
        <f t="shared" si="36"/>
        <v>246746.19999999998</v>
      </c>
      <c r="H45" s="26">
        <f t="shared" si="36"/>
        <v>224192.1</v>
      </c>
      <c r="I45" s="26">
        <f t="shared" si="36"/>
        <v>210800.59999999998</v>
      </c>
      <c r="J45" s="26">
        <f t="shared" si="36"/>
        <v>184892.6</v>
      </c>
      <c r="K45" s="53">
        <f t="shared" si="36"/>
        <v>7914.5999999999958</v>
      </c>
      <c r="L45" s="53">
        <f t="shared" si="36"/>
        <v>-22554.100000000002</v>
      </c>
    </row>
    <row r="46" spans="1:12" ht="15.75">
      <c r="A46" s="15" t="s">
        <v>43</v>
      </c>
      <c r="B46" s="21">
        <v>10</v>
      </c>
      <c r="C46" s="21">
        <v>1</v>
      </c>
      <c r="D46" s="35">
        <v>3956.4</v>
      </c>
      <c r="E46" s="16">
        <v>3859</v>
      </c>
      <c r="F46" s="27">
        <v>4390.3999999999996</v>
      </c>
      <c r="G46" s="27">
        <v>4723.1000000000004</v>
      </c>
      <c r="H46" s="27">
        <v>5227.7</v>
      </c>
      <c r="I46" s="27">
        <v>5487.5</v>
      </c>
      <c r="J46" s="27">
        <v>5436.3</v>
      </c>
      <c r="K46" s="54">
        <f t="shared" ref="K46" si="37">H46-F46</f>
        <v>837.30000000000018</v>
      </c>
      <c r="L46" s="54">
        <f t="shared" ref="L46" si="38">H46-G46</f>
        <v>504.59999999999945</v>
      </c>
    </row>
    <row r="47" spans="1:12" ht="15.75">
      <c r="A47" s="15" t="s">
        <v>44</v>
      </c>
      <c r="B47" s="21">
        <v>10</v>
      </c>
      <c r="C47" s="21">
        <v>3</v>
      </c>
      <c r="D47" s="35">
        <v>54109.8</v>
      </c>
      <c r="E47" s="16">
        <v>15852.8</v>
      </c>
      <c r="F47" s="27">
        <v>20468.8</v>
      </c>
      <c r="G47" s="27">
        <v>55920.2</v>
      </c>
      <c r="H47" s="27">
        <v>13282.2</v>
      </c>
      <c r="I47" s="27">
        <v>1030.3</v>
      </c>
      <c r="J47" s="27">
        <v>1030.3</v>
      </c>
      <c r="K47" s="54">
        <f t="shared" ref="K47:K49" si="39">H47-F47</f>
        <v>-7186.5999999999985</v>
      </c>
      <c r="L47" s="54">
        <f t="shared" ref="L47:L49" si="40">H47-G47</f>
        <v>-42638</v>
      </c>
    </row>
    <row r="48" spans="1:12" ht="15.75">
      <c r="A48" s="15" t="s">
        <v>45</v>
      </c>
      <c r="B48" s="21">
        <v>10</v>
      </c>
      <c r="C48" s="21">
        <v>4</v>
      </c>
      <c r="D48" s="35">
        <v>118446.1</v>
      </c>
      <c r="E48" s="16">
        <v>128141.8</v>
      </c>
      <c r="F48" s="27">
        <v>174586.6</v>
      </c>
      <c r="G48" s="27">
        <v>167488</v>
      </c>
      <c r="H48" s="27">
        <v>175192.5</v>
      </c>
      <c r="I48" s="27">
        <v>173295.3</v>
      </c>
      <c r="J48" s="27">
        <v>159855.9</v>
      </c>
      <c r="K48" s="54">
        <f t="shared" si="39"/>
        <v>605.89999999999418</v>
      </c>
      <c r="L48" s="54">
        <f t="shared" si="40"/>
        <v>7704.5</v>
      </c>
    </row>
    <row r="49" spans="1:12" ht="31.5">
      <c r="A49" s="15" t="s">
        <v>46</v>
      </c>
      <c r="B49" s="21">
        <v>10</v>
      </c>
      <c r="C49" s="21">
        <v>6</v>
      </c>
      <c r="D49" s="35">
        <v>16052.6</v>
      </c>
      <c r="E49" s="16">
        <v>17201.2</v>
      </c>
      <c r="F49" s="27">
        <v>16831.7</v>
      </c>
      <c r="G49" s="27">
        <v>18614.900000000001</v>
      </c>
      <c r="H49" s="27">
        <v>30489.7</v>
      </c>
      <c r="I49" s="27">
        <v>30987.5</v>
      </c>
      <c r="J49" s="27">
        <v>18570.099999999999</v>
      </c>
      <c r="K49" s="54">
        <f t="shared" si="39"/>
        <v>13658</v>
      </c>
      <c r="L49" s="54">
        <f t="shared" si="40"/>
        <v>11874.8</v>
      </c>
    </row>
    <row r="50" spans="1:12" ht="15.75">
      <c r="A50" s="13" t="s">
        <v>47</v>
      </c>
      <c r="B50" s="20">
        <v>11</v>
      </c>
      <c r="C50" s="20">
        <v>0</v>
      </c>
      <c r="D50" s="34">
        <f t="shared" ref="D50" si="41">D51+D52</f>
        <v>8113</v>
      </c>
      <c r="E50" s="14">
        <f>E51+E52</f>
        <v>8504.9</v>
      </c>
      <c r="F50" s="26">
        <f t="shared" ref="F50:L50" si="42">F51+F52</f>
        <v>26233.7</v>
      </c>
      <c r="G50" s="26">
        <f t="shared" si="42"/>
        <v>166634.5</v>
      </c>
      <c r="H50" s="26">
        <f t="shared" si="42"/>
        <v>164564.20000000001</v>
      </c>
      <c r="I50" s="26">
        <f t="shared" si="42"/>
        <v>166830.39999999999</v>
      </c>
      <c r="J50" s="26">
        <f t="shared" si="42"/>
        <v>168749.80000000002</v>
      </c>
      <c r="K50" s="53">
        <f t="shared" si="42"/>
        <v>138330.5</v>
      </c>
      <c r="L50" s="53">
        <f t="shared" si="42"/>
        <v>-2070.2999999999884</v>
      </c>
    </row>
    <row r="51" spans="1:12" ht="15.75">
      <c r="A51" s="15" t="s">
        <v>55</v>
      </c>
      <c r="B51" s="21">
        <v>11</v>
      </c>
      <c r="C51" s="21">
        <v>1</v>
      </c>
      <c r="D51" s="35"/>
      <c r="E51" s="16"/>
      <c r="F51" s="27"/>
      <c r="G51" s="27">
        <v>152592.5</v>
      </c>
      <c r="H51" s="27">
        <v>160335.70000000001</v>
      </c>
      <c r="I51" s="27">
        <v>161325.4</v>
      </c>
      <c r="J51" s="27">
        <v>162005.1</v>
      </c>
      <c r="K51" s="54">
        <f t="shared" ref="K51" si="43">H51-F51</f>
        <v>160335.70000000001</v>
      </c>
      <c r="L51" s="54">
        <f t="shared" ref="L51" si="44">H51-G51</f>
        <v>7743.2000000000116</v>
      </c>
    </row>
    <row r="52" spans="1:12" ht="15.75">
      <c r="A52" s="15" t="s">
        <v>48</v>
      </c>
      <c r="B52" s="21">
        <v>11</v>
      </c>
      <c r="C52" s="21">
        <v>2</v>
      </c>
      <c r="D52" s="35">
        <v>8113</v>
      </c>
      <c r="E52" s="16">
        <v>8504.9</v>
      </c>
      <c r="F52" s="27">
        <v>26233.7</v>
      </c>
      <c r="G52" s="27">
        <v>14042</v>
      </c>
      <c r="H52" s="27">
        <v>4228.5</v>
      </c>
      <c r="I52" s="27">
        <v>5505</v>
      </c>
      <c r="J52" s="27">
        <v>6744.7</v>
      </c>
      <c r="K52" s="54">
        <f t="shared" ref="K52" si="45">H52-F52</f>
        <v>-22005.200000000001</v>
      </c>
      <c r="L52" s="54">
        <f t="shared" ref="L52" si="46">H52-G52</f>
        <v>-9813.5</v>
      </c>
    </row>
    <row r="53" spans="1:12" ht="15.75">
      <c r="A53" s="13" t="s">
        <v>49</v>
      </c>
      <c r="B53" s="20">
        <v>12</v>
      </c>
      <c r="C53" s="20">
        <v>0</v>
      </c>
      <c r="D53" s="34">
        <f t="shared" ref="D53:L53" si="47">D54</f>
        <v>13709</v>
      </c>
      <c r="E53" s="14">
        <f t="shared" si="47"/>
        <v>12964.1</v>
      </c>
      <c r="F53" s="26">
        <f t="shared" si="47"/>
        <v>12903.2</v>
      </c>
      <c r="G53" s="26">
        <f t="shared" si="47"/>
        <v>11809.2</v>
      </c>
      <c r="H53" s="26">
        <f t="shared" si="47"/>
        <v>12094.9</v>
      </c>
      <c r="I53" s="26">
        <f t="shared" si="47"/>
        <v>12226.4</v>
      </c>
      <c r="J53" s="26">
        <f t="shared" si="47"/>
        <v>12226.4</v>
      </c>
      <c r="K53" s="53">
        <f t="shared" si="47"/>
        <v>-808.30000000000109</v>
      </c>
      <c r="L53" s="53">
        <f t="shared" si="47"/>
        <v>285.69999999999891</v>
      </c>
    </row>
    <row r="54" spans="1:12" ht="15.75">
      <c r="A54" s="15" t="s">
        <v>50</v>
      </c>
      <c r="B54" s="21">
        <v>12</v>
      </c>
      <c r="C54" s="21">
        <v>2</v>
      </c>
      <c r="D54" s="35">
        <v>13709</v>
      </c>
      <c r="E54" s="16">
        <v>12964.1</v>
      </c>
      <c r="F54" s="27">
        <v>12903.2</v>
      </c>
      <c r="G54" s="27">
        <v>11809.2</v>
      </c>
      <c r="H54" s="27">
        <v>12094.9</v>
      </c>
      <c r="I54" s="27">
        <v>12226.4</v>
      </c>
      <c r="J54" s="27">
        <v>12226.4</v>
      </c>
      <c r="K54" s="54">
        <f t="shared" ref="K54" si="48">H54-F54</f>
        <v>-808.30000000000109</v>
      </c>
      <c r="L54" s="54">
        <f t="shared" ref="L54" si="49">H54-G54</f>
        <v>285.69999999999891</v>
      </c>
    </row>
    <row r="55" spans="1:12" ht="47.25">
      <c r="A55" s="13" t="s">
        <v>51</v>
      </c>
      <c r="B55" s="20">
        <v>13</v>
      </c>
      <c r="C55" s="20">
        <v>0</v>
      </c>
      <c r="D55" s="34">
        <f t="shared" ref="D55:J55" si="50">D56</f>
        <v>0</v>
      </c>
      <c r="E55" s="14">
        <f t="shared" si="50"/>
        <v>0</v>
      </c>
      <c r="F55" s="26">
        <f t="shared" si="50"/>
        <v>0</v>
      </c>
      <c r="G55" s="26">
        <f t="shared" si="50"/>
        <v>0</v>
      </c>
      <c r="H55" s="26">
        <f t="shared" si="50"/>
        <v>1601.8</v>
      </c>
      <c r="I55" s="26">
        <f t="shared" si="50"/>
        <v>1601.8</v>
      </c>
      <c r="J55" s="26">
        <f>J56</f>
        <v>1601.8</v>
      </c>
      <c r="K55" s="53">
        <f t="shared" ref="K55:L55" si="51">K56</f>
        <v>1601.8</v>
      </c>
      <c r="L55" s="53">
        <f t="shared" si="51"/>
        <v>1601.8</v>
      </c>
    </row>
    <row r="56" spans="1:12" ht="31.5">
      <c r="A56" s="15" t="s">
        <v>52</v>
      </c>
      <c r="B56" s="21">
        <v>13</v>
      </c>
      <c r="C56" s="21">
        <v>1</v>
      </c>
      <c r="D56" s="35">
        <v>0</v>
      </c>
      <c r="E56" s="16">
        <v>0</v>
      </c>
      <c r="F56" s="27">
        <v>0</v>
      </c>
      <c r="G56" s="27"/>
      <c r="H56" s="27">
        <v>1601.8</v>
      </c>
      <c r="I56" s="27">
        <v>1601.8</v>
      </c>
      <c r="J56" s="27">
        <v>1601.8</v>
      </c>
      <c r="K56" s="54">
        <f t="shared" ref="K56" si="52">H56-F56</f>
        <v>1601.8</v>
      </c>
      <c r="L56" s="54">
        <f t="shared" ref="L56" si="53">H56-G56</f>
        <v>1601.8</v>
      </c>
    </row>
  </sheetData>
  <mergeCells count="11">
    <mergeCell ref="K3:K4"/>
    <mergeCell ref="L3:L4"/>
    <mergeCell ref="A3:A4"/>
    <mergeCell ref="B3:B4"/>
    <mergeCell ref="C3:C4"/>
    <mergeCell ref="E3:E4"/>
    <mergeCell ref="F3:F4"/>
    <mergeCell ref="H3:J3"/>
    <mergeCell ref="D3:D4"/>
    <mergeCell ref="G3:G4"/>
    <mergeCell ref="A1:L1"/>
  </mergeCells>
  <pageMargins left="0.43307086614173229" right="0.43307086614173229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расх.за 2019-2024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Зорина</cp:lastModifiedBy>
  <cp:lastPrinted>2022-01-27T09:36:15Z</cp:lastPrinted>
  <dcterms:created xsi:type="dcterms:W3CDTF">2014-10-03T02:53:10Z</dcterms:created>
  <dcterms:modified xsi:type="dcterms:W3CDTF">2022-01-27T09:36:26Z</dcterms:modified>
</cp:coreProperties>
</file>