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2660"/>
  </bookViews>
  <sheets>
    <sheet name="по разделам" sheetId="2" r:id="rId1"/>
  </sheets>
  <definedNames>
    <definedName name="_xlnm.Print_Titles" localSheetId="0">'по разделам'!$3:$4</definedName>
  </definedNames>
  <calcPr calcId="125725"/>
</workbook>
</file>

<file path=xl/calcChain.xml><?xml version="1.0" encoding="utf-8"?>
<calcChain xmlns="http://schemas.openxmlformats.org/spreadsheetml/2006/main">
  <c r="F48" i="2"/>
  <c r="F18"/>
  <c r="E53"/>
  <c r="G11"/>
  <c r="D53" l="1"/>
  <c r="D51"/>
  <c r="D48"/>
  <c r="D43"/>
  <c r="D41"/>
  <c r="D38"/>
  <c r="D32"/>
  <c r="D30"/>
  <c r="D25"/>
  <c r="D18"/>
  <c r="D14"/>
  <c r="D5"/>
  <c r="D55" s="1"/>
  <c r="E51"/>
  <c r="E48"/>
  <c r="E43"/>
  <c r="E41"/>
  <c r="E38"/>
  <c r="E32"/>
  <c r="E30"/>
  <c r="E25"/>
  <c r="E18"/>
  <c r="E14"/>
  <c r="E5"/>
  <c r="E55" s="1"/>
  <c r="G49" l="1"/>
  <c r="H11"/>
  <c r="H18" l="1"/>
  <c r="G18"/>
  <c r="H6"/>
  <c r="H7"/>
  <c r="H8"/>
  <c r="H9"/>
  <c r="H10"/>
  <c r="H12"/>
  <c r="H13"/>
  <c r="H15"/>
  <c r="H16"/>
  <c r="H17"/>
  <c r="H19"/>
  <c r="H20"/>
  <c r="H21"/>
  <c r="H22"/>
  <c r="H23"/>
  <c r="H24"/>
  <c r="H26"/>
  <c r="H27"/>
  <c r="H28"/>
  <c r="H29"/>
  <c r="H31"/>
  <c r="H33"/>
  <c r="H34"/>
  <c r="H35"/>
  <c r="H36"/>
  <c r="H37"/>
  <c r="H39"/>
  <c r="H40"/>
  <c r="H42"/>
  <c r="H44"/>
  <c r="H45"/>
  <c r="H46"/>
  <c r="H47"/>
  <c r="H50"/>
  <c r="H52"/>
  <c r="G6"/>
  <c r="G7"/>
  <c r="G8"/>
  <c r="G9"/>
  <c r="G10"/>
  <c r="G12"/>
  <c r="G13"/>
  <c r="G15"/>
  <c r="G16"/>
  <c r="G17"/>
  <c r="G19"/>
  <c r="G20"/>
  <c r="G21"/>
  <c r="G22"/>
  <c r="G23"/>
  <c r="G24"/>
  <c r="G26"/>
  <c r="G27"/>
  <c r="G28"/>
  <c r="G29"/>
  <c r="G31"/>
  <c r="G33"/>
  <c r="G34"/>
  <c r="G35"/>
  <c r="G36"/>
  <c r="G37"/>
  <c r="G39"/>
  <c r="G40"/>
  <c r="G42"/>
  <c r="G44"/>
  <c r="G45"/>
  <c r="G46"/>
  <c r="G47"/>
  <c r="G50"/>
  <c r="G52"/>
  <c r="G54"/>
  <c r="F53"/>
  <c r="F51"/>
  <c r="F43"/>
  <c r="F41"/>
  <c r="F38"/>
  <c r="F32"/>
  <c r="F30"/>
  <c r="F25"/>
  <c r="F14"/>
  <c r="F5"/>
  <c r="H43" l="1"/>
  <c r="G43"/>
  <c r="H25"/>
  <c r="H5"/>
  <c r="H30"/>
  <c r="H38"/>
  <c r="H51"/>
  <c r="G5"/>
  <c r="H14"/>
  <c r="H32"/>
  <c r="H41"/>
  <c r="H48"/>
  <c r="F55"/>
  <c r="G53"/>
  <c r="G51"/>
  <c r="G48"/>
  <c r="G38"/>
  <c r="G32"/>
  <c r="G30"/>
  <c r="G41"/>
  <c r="G25"/>
  <c r="G14"/>
  <c r="H55" l="1"/>
  <c r="G55"/>
</calcChain>
</file>

<file path=xl/sharedStrings.xml><?xml version="1.0" encoding="utf-8"?>
<sst xmlns="http://schemas.openxmlformats.org/spreadsheetml/2006/main" count="118" uniqueCount="110">
  <si>
    <t>Всего расходов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</si>
  <si>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</si>
  <si>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</si>
  <si>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</si>
  <si>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</si>
  <si>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</si>
  <si>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</si>
  <si>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</si>
  <si>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</si>
  <si>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</si>
  <si>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</si>
  <si>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</si>
  <si>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</si>
  <si>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</si>
  <si>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</si>
  <si>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</si>
  <si>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</si>
  <si>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</si>
  <si>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</si>
  <si>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</si>
  <si>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</si>
  <si>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</si>
  <si>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</si>
  <si>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</si>
  <si>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</si>
  <si>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</si>
  <si>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</si>
  <si>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</si>
  <si>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</si>
  <si>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</si>
  <si>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</si>
  <si>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</si>
  <si>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</si>
  <si>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</si>
  <si>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</si>
  <si>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</si>
  <si>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</si>
  <si>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</si>
  <si>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</si>
  <si>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</si>
  <si>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</si>
  <si>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</si>
  <si>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</si>
  <si>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</si>
  <si>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</si>
  <si>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</si>
  <si>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</si>
  <si>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</si>
  <si>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</si>
  <si>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</si>
  <si>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Физическая культура</t>
  </si>
  <si>
    <t>Обеспечение проведения выборов и референдумов</t>
  </si>
  <si>
    <t>(тыс.рублей)</t>
  </si>
  <si>
    <t>Наименование показателя</t>
  </si>
  <si>
    <t xml:space="preserve">Дорожное хозяйство </t>
  </si>
  <si>
    <t>Сведения о фактически произведенных расходах бюджета городского округа город Урай по разделам и подразделам  классификации расходов бюджета за 2021 год в сравнении с первоначально утвержденным решением о бюджете и с уточненными значениями с учетом внесенных изменений</t>
  </si>
  <si>
    <t>Утвержденные плановые назначения на 2021 год  (Решение Думы г.Урай от 01.12.2020 года №99)</t>
  </si>
  <si>
    <t>Уточненные плановые назначения на 2021 год</t>
  </si>
  <si>
    <t>Исполнено за 2021 год</t>
  </si>
  <si>
    <t>% исполнения к первоначальному плану на 2021 год</t>
  </si>
  <si>
    <t>% исполнения к уточненному плану на 2021 год</t>
  </si>
  <si>
    <t xml:space="preserve">Бюджетные ассигнования освоены не в полном объеме по причине обоснованно сложившейся экономии по ФОТ в виду принятия управленческого решения, по оплате начислений на оплату труда (срок уплаты страховых взносов - январь 2022 года). </t>
  </si>
  <si>
    <t>Увеличены бюджетные ассигнования на осуществление переданных полномочий РФ на государственную регистрацию актов гражданского состояния.</t>
  </si>
  <si>
    <t xml:space="preserve"> Оплата произведена за фактически отработанное время и по факту заключенных договоров.</t>
  </si>
  <si>
    <t>Увеличение бюджетных ассигнований по содействию трудоустройству граждан не занятых трудовой деятельностью и безработных граждан, испытывающих трудности в поиске работы.</t>
  </si>
  <si>
    <t>Увеличение бюджетных ассигнований на поддержку и развитие животноводства.</t>
  </si>
  <si>
    <t>Увеличение ассигнований по выполнению работ, связанных с осуществлением регулярных перевозок на городских автобусных маршрутах города Урай.</t>
  </si>
  <si>
    <t>Наличие МК со сроком оплаты в январе 2022 года.</t>
  </si>
  <si>
    <t>Наличие заключенных договоров (контрактов) со сроком оплаты - январь 2022 года.</t>
  </si>
  <si>
    <t xml:space="preserve">Увеличение бюджетных ассигнований (ОБ и МБ) на приобретение жилья, на выплату выкупной стоимости за изымаемые жилые помещения в рамках реализации муниципальным образованием полномочий в области градостроительной деятельности, строительства и жилищных отношений.   </t>
  </si>
  <si>
    <t>Выплата выкупной стоимости за изымаемые жилые помещения осуществлялась в сответствии с заключенными соглашения и по мере готовности пакета документов.</t>
  </si>
  <si>
    <t>Неосвоение средств на выполнение работ по санитарной очистке и ликвидации места несанкционированного размещения отходов на территории города Урай, расположенного по адресу: район Орбита связано с условиями оплаты МК - январь 2022 года.</t>
  </si>
  <si>
    <t>Остаток средств сложился по оплате начислений на оплату труда (срок уплаты страховых взносов - январь 2022 года).</t>
  </si>
  <si>
    <t xml:space="preserve">Увеличение бюджетных ассигнований за счет средств дотации бюджетам городских округов на поддержку мер по обеспечению сбалансированности бюджетов городских округов и муниципальных районов ХМАО-Югры в связи с уточнением целевого показателя по заработной платы отдельных категорий работников сферы культуры. </t>
  </si>
  <si>
    <t>Оплата произведена по факту выполненных работ.</t>
  </si>
  <si>
    <t>Увеличение бюджетных ассигнований ОБ на осуществление переданных полномочий по организации осуществления мероприятий по проведению дезинсекции и дератизации в ХМАО-Югре</t>
  </si>
  <si>
    <t xml:space="preserve">Уменьшение бюджетных ассигнований в результате экономии экономии по текущему содержанию Комитета по финансам администрации г.Урай. </t>
  </si>
  <si>
    <t xml:space="preserve">Высвобождение средств по обслуживанию муниципального долга (отсутствие долговых обязательств у МО). </t>
  </si>
  <si>
    <t>За счет средств МБ увеличен объем ассигнований на выплату выкупной стоимости за изымаемые жилые помещения</t>
  </si>
  <si>
    <t>Увеличен объем средств субвенции (ОБ)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</si>
  <si>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>Не в полном объеме освоены средства, предусмотренные на компенсацию части родительской платы в связи с экономией за счет дней, пропущенных учащимися по причине болезни, проведением карантинных мероприятий в период коронавирусной инфекции COVID-2019.</t>
  </si>
  <si>
    <t>Уменьшение бюджетных ассигнований  (ОБ) на осуществление деятельности по опеке и попечительству.</t>
  </si>
  <si>
    <t>Выделены средства МБ на содержание имущества (работа холодильного оборудования Урай-Арена,  установка архитектурного освещения зданий ДС Старт, ДС Звёзды Югры, Олимп, Урай-Арена). Увеличены бюджетные ассигнования в связи с передачей штатной единицы водителя и спец.техники в МАУ "Старт" из МКУ "УМТО". В течение года выделены средства ОБ на реализацию наказов избирателей депутатам Думы ХМАО - Югры.</t>
  </si>
  <si>
    <t>Выделены средства МБ на капитальный ремонт системы вентиляции  ДС "Старт". В течение года выделены средства ОБ на реализацию инициативных проектов, отобранных по результатам регионального конкурса (Развитие и популяризация биатлона и лыжных гонок в городе Урай, "Ремонт трибуны городского стадиона «Нефтяник» на 500 мест").</t>
  </si>
  <si>
    <t>Увеличение ассигнований в связи с изменением штатного расписания администрации г.Урай с 01.01.2021, единовременной выплатой при выходе на пенсию сотрудников, направлением средств дотации на поощрение муниципальных управленческих команд.</t>
  </si>
  <si>
    <t>Экономия средств по текущему содержанию аппарата Думы города Урай.</t>
  </si>
  <si>
    <t xml:space="preserve">Увеличены бюджетные ассигнования в связи с осуществлением выплат при увольнении. </t>
  </si>
  <si>
    <t>Освоение средств ФБ не в полном объеме по причине неуменьшения сметных назначений по Всерросийской переписи населения (отсутствие потребности), средств ОБ по причине длительной нетрудоспособности специалиста (экономия средств по ФОТ и начислений на него). Наличие заключенных договоров (контрактов) со сроком оплаты - январь 2022 года.</t>
  </si>
  <si>
    <t xml:space="preserve">Увеличение бюджетных ассигнований за счет остатка средств дотации, предусмотренных на финансовое обеспечение мероприятий, связанных с профилактикой и устранением последствий распространения новой коронавирусной инфекции, вызванной COVID-2019. </t>
  </si>
  <si>
    <t>Остаток средств сложился по оплате начислений на оплату труда (срок уплаты страховых взносов - январь 2022 года). Наличие  договоров (контрактов) со сроком оплаты в январе 2022 года.</t>
  </si>
  <si>
    <t>Экономия средств по программным мероприятиям в связи с пандемией.</t>
  </si>
  <si>
    <t xml:space="preserve">Увеличение бюджетных ассигнований на ремонт и содержание автомобильных дорог общего пользования и искусственных сооружений на них. Выделены средства (МБ) на выполнение ПСД на капитальный ремонт моста ч/з р.Колосья (предписание ГИБДД), на ремонт дорог пер.Тихий в ИЖС. Щебенение, пер.Ясный в ИЖС. Щебенение. </t>
  </si>
  <si>
    <t xml:space="preserve">По объекту "Капитальный ремонт моста через р.Колосья" оплата за выполненные работы в декабре 2021 года будет проведена в январе 2022 года, на оставшиеся денежные средства заключен МК со сроком оплаты во 2 кв-ле 2022года. Наличие  договоров (контрактов) со сроком выполнения работ и оплатой в 2022 году. </t>
  </si>
  <si>
    <t>Перераспределение средств (единая субсидия ОБ, МБ) на градостроительную деятельность. Выделена из средств МБ субсидия юридическим лицам, пострадавшим в условиях распространения короновирусной инфекции</t>
  </si>
  <si>
    <t xml:space="preserve">Выделены средства на выполнение проектно-изыскательских работ по объекту "Реконструкция канализационных очистных сооружений в г.Урай", на выполнение работ по ремонту кровли муниципального имущества (г.Урай мкр.Западный, д.13, на выполнение работ для предоставления земельных участков многодетным семьям в 2021 году (рекомендация депутатов Думы города Урай). Увеличение ассигнований (ОБ,МБ) в рамках подготовки объектов жилищно-коммунального комплекса к ОЗП.  </t>
  </si>
  <si>
    <t xml:space="preserve">Не полное освоение средств по объекту «Реконструкция канализационных очистных сооружений» в связи с неисполнением подрядной организацией контрактных обязательств на выполнение проектно-изыскательских работ, контракт расторгнут в одностороннем порядке. Арбитражным судом ХМАО-Югры решение о расторжении контракта признано обоснованным. 30.12.2021 в ЕИС размещено извещение о проведении закупки на разработку ПСД, в 2022 году после проведения торгов будет заключен новый МК на выполнение ПСД. Наличие заключенных договоров (контрактов) со сроком оплаты - январь 2022 года. </t>
  </si>
  <si>
    <t xml:space="preserve"> В рамках Соглашения о сотрудничестве между Правительством Ханты-Мансийского автономного округа–Югры и ПАО Нефтяная компания "ЛУКОЙЛ" предусмотрены бюджетные ассигнования на благоустройство общественных и дворовых территорий, парковой зоны возле мечети. Корректировка расходов на сумму неиспользованных в 2020 году остатков средств, находящихся под обязательствами (благоустройство дворовых территорий, установка бордюров по ул.Ленина, обустройство кладбища №2, проектные работы, благоустройство набережной). Выделены средства ОБ и МБ на реализацию инициативных проектов, отобранных по результатам регионального конкурса. Увеличение бюджетных ассигнований (ФБ,ОБ,МБ) на реализацию программ формирования современной городской среды, в том числе Благоустройство набережной реки Конда им.Александра Петрова. Увеличение бюджетных ассигнований на организацию содержания и обустройство объектов благоустройства города, общественных территорий, на оказание услуг по приему сточных вод, организацию содержания городских кладбищ.</t>
  </si>
  <si>
    <t>Наличие заключенных договоров (контрактов) со сроком исполнения и оплаты - 2 квартал 2022 года.</t>
  </si>
  <si>
    <t>Выделение средств на приобретение зимних шин, поставку аккумуляторов, на текущее содержание МКУ "УМТО", на обеспечение мероприятий, связанных с профилактикой и устранением последствий распространения новой коронавирусной инфекции, вызванной COVID-2019 (доплата водителям).</t>
  </si>
  <si>
    <t xml:space="preserve">Не в полном объеме выполнены работы по ремонту дошкольных образовательных учреждений в связи с переносом сроков выполнения работ, необходимостью доп.исследований объектов, ведением претензионной работы. </t>
  </si>
  <si>
    <t xml:space="preserve">Не в полном объеме освоены средства, предусмотренные на питание обучающихся в связи с экономией за счет дней, пропущенных учащимися по причине болезни, проведением карантинных мероприятий в период коронавирусной инфекции COVID-2019. По объекту «Капитальный ремонт МБОУ «Гимназия им А.И. Яковлева»  выполнение работ по устройству гидроизоляции и теплоизоляции фундамента и стен цокольного этажа, а так же выполнение работ по усилению железобетонного перекрытия композитными материалами дважды объявлялись торги. Работы планируются к выполнению в I полугодии 2022 года. </t>
  </si>
  <si>
    <t xml:space="preserve">За счет средств ФБ доведены бюджетные ассигнования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Выделены средства МБ на разработку ПСД и укрепление перекрытий в помещениях МБОУ "Гимназия имени А.И.Яковлева", на обеспечение требований по антитеррористической защищённости объектов (территорий) образовательных организаций, проведение текущих и капитальных ремонтов образовательных организаций. В течение года выделены средства ОБ на реализацию наказов избирателей депутатам Думы ХМАО-Югры. </t>
  </si>
  <si>
    <t xml:space="preserve">В течение года выделены средства ОБ на реализацию наказов избирателей депутатам Думы ХМАО-Югры, средства ОБ и МБ на реализацию инициативного проекта, отобранного по результатам регионального конкурса (Создание городского клуба IT – компетенций «ТЕРРИТОРИЯ РАВНЫХ» для людей с инвалидностью и ОВЗ). Выделены средства МБ на выполнение работ по монтажу систем видеонаблюдения в зданиях МБУ ДО "ДШИ" (в декабре 2020г. начата конкурсная процедура, заключение контракта в 2021г.). Уменьшение ассигнований, планируемых на ПФДО по причине невыполнения доходной части от поступления средств по сертификатам доп.образования МБУ ДО ЦМДО, МАУ СШ Старт, МБУ ДО ДШИ (пандемия, болезни детей). </t>
  </si>
  <si>
    <t>Уменьшение бюджетных ассигнований на организацию и обеспечение отдыха и оздоровления детей,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(ОБ, МБ) в связи с пандемией.</t>
  </si>
  <si>
    <t>Экономия средств по текущему содержанию аппарата УОиМП.</t>
  </si>
  <si>
    <t xml:space="preserve">Выделен грант ОБ победителю конкурсов муниципальных образований Ханты-Мансийского автономного округа – Югры в сфере организации мероприятий по профилактике незаконного потребления наркотических средств и психотропных веществ, наркомании. Из резервного фонда администрации г.Урай выделены средства для оплаты расходов по решению суда. </t>
  </si>
  <si>
    <t>Выделен грант ОБ на результатам конкурса "Лучший муниципалитет по цифровой трансформации". Перераспределены бюджетные ассигнования на оплату услуг по сопровождению АС «Бюджет».</t>
  </si>
  <si>
    <t>Увеличение бюджетных ассигнований средств субвенций из бюджета ОБ (госстандарт), выделены средства на реализацию наказов избирателей депутатам Думы ХМАО-Югры. В течение года выделены средства МБ на проведение текущих и капитальных ремонтов образовательных организаций.</t>
  </si>
  <si>
    <r>
      <t xml:space="preserve">Пояснения отклонений фактических значений от </t>
    </r>
    <r>
      <rPr>
        <b/>
        <u/>
        <sz val="10"/>
        <rFont val="Times New Roman"/>
        <family val="1"/>
        <charset val="204"/>
      </rPr>
      <t>первоначального плана</t>
    </r>
    <r>
      <rPr>
        <b/>
        <sz val="10"/>
        <rFont val="Times New Roman"/>
        <family val="1"/>
        <charset val="204"/>
      </rPr>
      <t xml:space="preserve"> 2021 года (5% и более)</t>
    </r>
  </si>
  <si>
    <r>
      <t xml:space="preserve">Причины отклонений исполнения от </t>
    </r>
    <r>
      <rPr>
        <b/>
        <u/>
        <sz val="10"/>
        <rFont val="Times New Roman"/>
        <family val="1"/>
        <charset val="204"/>
      </rPr>
      <t>уточненного плана 2021 года (5% и более)</t>
    </r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</si>
</sst>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#,##0.0;[Red]\-#,##0.0;0.0"/>
    <numFmt numFmtId="165" formatCode="00"/>
    <numFmt numFmtId="166" formatCode="0000"/>
    <numFmt numFmtId="167" formatCode="_-* #,##0.00_р_._-;\-* #,##0.00_р_._-;_-* &quot;-&quot;??_р_._-;_-@_-"/>
    <numFmt numFmtId="168" formatCode="#,##0.0"/>
    <numFmt numFmtId="169" formatCode="#,##0.0_ ;[Red]\-#,##0.0\ "/>
    <numFmt numFmtId="170" formatCode="0.0"/>
    <numFmt numFmtId="171" formatCode="000"/>
    <numFmt numFmtId="172" formatCode="_(* #,##0.0_);_(* \(#,##0.0\);_(* &quot;-&quot;??_);_(@_)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7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1" applyFont="1" applyProtection="1">
      <protection hidden="1"/>
    </xf>
    <xf numFmtId="0" fontId="5" fillId="0" borderId="0" xfId="1" applyFont="1"/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5" fillId="0" borderId="0" xfId="1" applyFont="1" applyAlignment="1" applyProtection="1">
      <alignment horizontal="center"/>
      <protection hidden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5" fillId="0" borderId="0" xfId="1" applyFont="1" applyAlignment="1">
      <alignment horizontal="right"/>
    </xf>
    <xf numFmtId="0" fontId="4" fillId="0" borderId="1" xfId="1" applyFont="1" applyBorder="1" applyAlignment="1">
      <alignment wrapText="1"/>
    </xf>
    <xf numFmtId="168" fontId="3" fillId="0" borderId="1" xfId="3" applyNumberFormat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>
      <alignment wrapText="1"/>
    </xf>
    <xf numFmtId="171" fontId="3" fillId="0" borderId="1" xfId="1" applyNumberFormat="1" applyFont="1" applyFill="1" applyBorder="1" applyAlignment="1" applyProtection="1">
      <alignment wrapText="1"/>
      <protection hidden="1"/>
    </xf>
    <xf numFmtId="0" fontId="4" fillId="2" borderId="1" xfId="1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protection hidden="1"/>
    </xf>
    <xf numFmtId="17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Font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0" xfId="1" applyFont="1"/>
    <xf numFmtId="169" fontId="4" fillId="0" borderId="1" xfId="1" applyNumberFormat="1" applyFont="1" applyBorder="1"/>
    <xf numFmtId="169" fontId="4" fillId="0" borderId="1" xfId="1" applyNumberFormat="1" applyFont="1" applyBorder="1" applyAlignment="1">
      <alignment wrapText="1"/>
    </xf>
    <xf numFmtId="0" fontId="8" fillId="0" borderId="1" xfId="1" applyFont="1" applyBorder="1"/>
    <xf numFmtId="0" fontId="3" fillId="2" borderId="1" xfId="4" applyNumberFormat="1" applyFont="1" applyFill="1" applyBorder="1" applyAlignment="1">
      <alignment horizontal="left" wrapText="1"/>
    </xf>
    <xf numFmtId="172" fontId="10" fillId="0" borderId="3" xfId="4" applyNumberFormat="1" applyFont="1" applyBorder="1" applyAlignment="1">
      <alignment wrapText="1" readingOrder="1"/>
    </xf>
    <xf numFmtId="172" fontId="11" fillId="0" borderId="3" xfId="4" applyNumberFormat="1" applyFont="1" applyBorder="1" applyAlignment="1">
      <alignment wrapText="1" readingOrder="1"/>
    </xf>
    <xf numFmtId="172" fontId="10" fillId="0" borderId="3" xfId="4" applyNumberFormat="1" applyFont="1" applyBorder="1" applyAlignment="1">
      <alignment wrapText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8" fontId="10" fillId="0" borderId="3" xfId="0" applyNumberFormat="1" applyFont="1" applyBorder="1" applyAlignment="1">
      <alignment horizontal="right" wrapText="1" readingOrder="1"/>
    </xf>
    <xf numFmtId="168" fontId="11" fillId="0" borderId="3" xfId="0" applyNumberFormat="1" applyFont="1" applyBorder="1" applyAlignment="1">
      <alignment horizontal="right" wrapText="1" readingOrder="1"/>
    </xf>
    <xf numFmtId="2" fontId="6" fillId="2" borderId="1" xfId="0" applyNumberFormat="1" applyFont="1" applyFill="1" applyBorder="1" applyAlignment="1">
      <alignment horizontal="center" vertical="center" wrapText="1"/>
    </xf>
    <xf numFmtId="168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3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protection hidden="1"/>
    </xf>
    <xf numFmtId="170" fontId="5" fillId="0" borderId="1" xfId="1" applyNumberFormat="1" applyFont="1" applyFill="1" applyBorder="1" applyAlignment="1" applyProtection="1">
      <alignment horizontal="right"/>
      <protection hidden="1"/>
    </xf>
    <xf numFmtId="172" fontId="5" fillId="0" borderId="0" xfId="1" applyNumberFormat="1" applyFont="1"/>
    <xf numFmtId="0" fontId="4" fillId="0" borderId="1" xfId="0" applyNumberFormat="1" applyFont="1" applyFill="1" applyBorder="1" applyAlignment="1" applyProtection="1">
      <alignment wrapText="1"/>
      <protection locked="0"/>
    </xf>
    <xf numFmtId="172" fontId="4" fillId="0" borderId="1" xfId="0" applyNumberFormat="1" applyFont="1" applyFill="1" applyBorder="1" applyAlignment="1" applyProtection="1">
      <alignment wrapText="1"/>
      <protection locked="0"/>
    </xf>
    <xf numFmtId="0" fontId="12" fillId="0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wrapText="1"/>
    </xf>
    <xf numFmtId="169" fontId="4" fillId="0" borderId="1" xfId="1" applyNumberFormat="1" applyFont="1" applyFill="1" applyBorder="1"/>
    <xf numFmtId="0" fontId="6" fillId="0" borderId="0" xfId="1" applyNumberFormat="1" applyFont="1" applyFill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1"/>
    <cellStyle name="Обычный 2 2" xfId="3"/>
    <cellStyle name="Финансовый" xfId="4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="90" zoomScaleNormal="90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J46" sqref="J46"/>
    </sheetView>
  </sheetViews>
  <sheetFormatPr defaultColWidth="9.140625" defaultRowHeight="12.75"/>
  <cols>
    <col min="1" max="1" width="49" style="2" customWidth="1"/>
    <col min="2" max="3" width="7.28515625" style="6" customWidth="1"/>
    <col min="4" max="4" width="15.140625" style="6" customWidth="1"/>
    <col min="5" max="6" width="12.7109375" style="2" customWidth="1"/>
    <col min="7" max="7" width="12.140625" style="2" customWidth="1"/>
    <col min="8" max="8" width="11.85546875" style="2" customWidth="1"/>
    <col min="9" max="9" width="48.42578125" style="2" customWidth="1"/>
    <col min="10" max="10" width="47.28515625" style="25" customWidth="1"/>
    <col min="11" max="11" width="11" style="2" customWidth="1"/>
    <col min="12" max="245" width="9.140625" style="2" customWidth="1"/>
    <col min="246" max="16384" width="9.140625" style="2"/>
  </cols>
  <sheetData>
    <row r="1" spans="1:11" ht="26.25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17.45" customHeight="1">
      <c r="A2" s="4"/>
      <c r="B2" s="3"/>
      <c r="C2" s="3"/>
      <c r="D2" s="3"/>
      <c r="E2" s="4"/>
      <c r="F2" s="5"/>
      <c r="G2" s="5"/>
      <c r="H2" s="5"/>
      <c r="J2" s="13" t="s">
        <v>52</v>
      </c>
    </row>
    <row r="3" spans="1:11" ht="102.75" customHeight="1">
      <c r="A3" s="41" t="s">
        <v>53</v>
      </c>
      <c r="B3" s="41" t="s">
        <v>49</v>
      </c>
      <c r="C3" s="41" t="s">
        <v>48</v>
      </c>
      <c r="D3" s="39" t="s">
        <v>56</v>
      </c>
      <c r="E3" s="39" t="s">
        <v>57</v>
      </c>
      <c r="F3" s="39" t="s">
        <v>58</v>
      </c>
      <c r="G3" s="42" t="s">
        <v>59</v>
      </c>
      <c r="H3" s="43" t="s">
        <v>60</v>
      </c>
      <c r="I3" s="44" t="s">
        <v>108</v>
      </c>
      <c r="J3" s="45" t="s">
        <v>109</v>
      </c>
    </row>
    <row r="4" spans="1:11">
      <c r="A4" s="7">
        <v>1</v>
      </c>
      <c r="B4" s="7">
        <v>2</v>
      </c>
      <c r="C4" s="7">
        <v>3</v>
      </c>
      <c r="D4" s="7">
        <v>4</v>
      </c>
      <c r="E4" s="8">
        <v>5</v>
      </c>
      <c r="F4" s="8">
        <v>6</v>
      </c>
      <c r="G4" s="8">
        <v>7</v>
      </c>
      <c r="H4" s="8">
        <v>8</v>
      </c>
      <c r="I4" s="11">
        <v>9</v>
      </c>
      <c r="J4" s="11">
        <v>10</v>
      </c>
    </row>
    <row r="5" spans="1:11" ht="16.5" customHeight="1">
      <c r="A5" s="33" t="s">
        <v>47</v>
      </c>
      <c r="B5" s="34">
        <v>1</v>
      </c>
      <c r="C5" s="34"/>
      <c r="D5" s="37">
        <f>D6+D7+D8+D9+D10+D11+D12+D13</f>
        <v>286871.59999999998</v>
      </c>
      <c r="E5" s="30">
        <f>SUM(E6:E13)</f>
        <v>286156.59999999998</v>
      </c>
      <c r="F5" s="21">
        <f>SUM(F6:F13)</f>
        <v>266830.90000000002</v>
      </c>
      <c r="G5" s="21">
        <f>F5/D5*100</f>
        <v>93.014052279835312</v>
      </c>
      <c r="H5" s="22">
        <f>F5/E5*100</f>
        <v>93.246460155034001</v>
      </c>
      <c r="I5" s="12"/>
      <c r="J5" s="12"/>
    </row>
    <row r="6" spans="1:11" ht="60">
      <c r="A6" s="35" t="s">
        <v>46</v>
      </c>
      <c r="B6" s="36">
        <v>1</v>
      </c>
      <c r="C6" s="36">
        <v>2</v>
      </c>
      <c r="D6" s="38">
        <v>23327.3</v>
      </c>
      <c r="E6" s="31">
        <v>24417</v>
      </c>
      <c r="F6" s="46">
        <v>23143.8</v>
      </c>
      <c r="G6" s="46">
        <f t="shared" ref="G6:G55" si="0">F6/D6*100</f>
        <v>99.213368028018678</v>
      </c>
      <c r="H6" s="47">
        <f t="shared" ref="H6:H55" si="1">F6/E6*100</f>
        <v>94.78560019658434</v>
      </c>
      <c r="I6" s="18" t="s">
        <v>86</v>
      </c>
      <c r="J6" s="50" t="s">
        <v>61</v>
      </c>
      <c r="K6" s="48"/>
    </row>
    <row r="7" spans="1:11" ht="60">
      <c r="A7" s="35" t="s">
        <v>45</v>
      </c>
      <c r="B7" s="36">
        <v>1</v>
      </c>
      <c r="C7" s="36">
        <v>3</v>
      </c>
      <c r="D7" s="38">
        <v>18531.5</v>
      </c>
      <c r="E7" s="31">
        <v>16677.2</v>
      </c>
      <c r="F7" s="46">
        <v>15980.4</v>
      </c>
      <c r="G7" s="46">
        <f t="shared" si="0"/>
        <v>86.233710169171403</v>
      </c>
      <c r="H7" s="47">
        <f t="shared" si="1"/>
        <v>95.821840596742859</v>
      </c>
      <c r="I7" s="16" t="s">
        <v>85</v>
      </c>
      <c r="J7" s="50" t="s">
        <v>61</v>
      </c>
      <c r="K7" s="48"/>
    </row>
    <row r="8" spans="1:11" ht="60">
      <c r="A8" s="35" t="s">
        <v>44</v>
      </c>
      <c r="B8" s="36">
        <v>1</v>
      </c>
      <c r="C8" s="36">
        <v>4</v>
      </c>
      <c r="D8" s="38">
        <v>177379</v>
      </c>
      <c r="E8" s="31">
        <v>184439.2</v>
      </c>
      <c r="F8" s="46">
        <v>172125.5</v>
      </c>
      <c r="G8" s="46">
        <f t="shared" si="0"/>
        <v>97.038262703025723</v>
      </c>
      <c r="H8" s="47">
        <f t="shared" si="1"/>
        <v>93.32370775843745</v>
      </c>
      <c r="I8" s="16" t="s">
        <v>84</v>
      </c>
      <c r="J8" s="50" t="s">
        <v>61</v>
      </c>
      <c r="K8" s="48"/>
    </row>
    <row r="9" spans="1:11" ht="15" customHeight="1">
      <c r="A9" s="35" t="s">
        <v>43</v>
      </c>
      <c r="B9" s="36">
        <v>1</v>
      </c>
      <c r="C9" s="36">
        <v>5</v>
      </c>
      <c r="D9" s="38">
        <v>10.3</v>
      </c>
      <c r="E9" s="31">
        <v>10.3</v>
      </c>
      <c r="F9" s="46">
        <v>10.3</v>
      </c>
      <c r="G9" s="46">
        <f t="shared" si="0"/>
        <v>100</v>
      </c>
      <c r="H9" s="47">
        <f t="shared" si="1"/>
        <v>100</v>
      </c>
      <c r="I9" s="12"/>
      <c r="J9" s="26"/>
      <c r="K9" s="48"/>
    </row>
    <row r="10" spans="1:11" ht="60" customHeight="1">
      <c r="A10" s="35" t="s">
        <v>42</v>
      </c>
      <c r="B10" s="36">
        <v>1</v>
      </c>
      <c r="C10" s="36">
        <v>6</v>
      </c>
      <c r="D10" s="38">
        <v>44246.2</v>
      </c>
      <c r="E10" s="31">
        <v>39197.599999999999</v>
      </c>
      <c r="F10" s="46">
        <v>37097.199999999997</v>
      </c>
      <c r="G10" s="46">
        <f t="shared" si="0"/>
        <v>83.842680275368281</v>
      </c>
      <c r="H10" s="47">
        <f t="shared" si="1"/>
        <v>94.641508663795733</v>
      </c>
      <c r="I10" s="49" t="s">
        <v>76</v>
      </c>
      <c r="J10" s="50" t="s">
        <v>61</v>
      </c>
      <c r="K10" s="48"/>
    </row>
    <row r="11" spans="1:11" ht="15.75" customHeight="1">
      <c r="A11" s="35" t="s">
        <v>51</v>
      </c>
      <c r="B11" s="36">
        <v>1</v>
      </c>
      <c r="C11" s="36">
        <v>7</v>
      </c>
      <c r="D11" s="38">
        <v>4729.5</v>
      </c>
      <c r="E11" s="31">
        <v>4729.5</v>
      </c>
      <c r="F11" s="46">
        <v>4729.5</v>
      </c>
      <c r="G11" s="46">
        <f t="shared" si="0"/>
        <v>100</v>
      </c>
      <c r="H11" s="47">
        <f t="shared" si="1"/>
        <v>100</v>
      </c>
      <c r="I11" s="14"/>
      <c r="J11" s="26"/>
      <c r="K11" s="48"/>
    </row>
    <row r="12" spans="1:11" ht="15.75" customHeight="1">
      <c r="A12" s="35" t="s">
        <v>41</v>
      </c>
      <c r="B12" s="36">
        <v>1</v>
      </c>
      <c r="C12" s="36">
        <v>11</v>
      </c>
      <c r="D12" s="38">
        <v>7110.5</v>
      </c>
      <c r="E12" s="31">
        <v>2129.3000000000002</v>
      </c>
      <c r="F12" s="46">
        <v>0</v>
      </c>
      <c r="G12" s="46">
        <f t="shared" si="0"/>
        <v>0</v>
      </c>
      <c r="H12" s="47">
        <f t="shared" si="1"/>
        <v>0</v>
      </c>
      <c r="I12" s="15"/>
      <c r="J12" s="26"/>
      <c r="K12" s="48"/>
    </row>
    <row r="13" spans="1:11" ht="84">
      <c r="A13" s="35" t="s">
        <v>40</v>
      </c>
      <c r="B13" s="36">
        <v>1</v>
      </c>
      <c r="C13" s="36">
        <v>13</v>
      </c>
      <c r="D13" s="38">
        <v>11537.3</v>
      </c>
      <c r="E13" s="31">
        <v>14556.5</v>
      </c>
      <c r="F13" s="46">
        <v>13744.2</v>
      </c>
      <c r="G13" s="46">
        <f t="shared" si="0"/>
        <v>119.12839225815399</v>
      </c>
      <c r="H13" s="47">
        <f t="shared" si="1"/>
        <v>94.419675059251887</v>
      </c>
      <c r="I13" s="16" t="s">
        <v>105</v>
      </c>
      <c r="J13" s="52" t="s">
        <v>87</v>
      </c>
      <c r="K13" s="48"/>
    </row>
    <row r="14" spans="1:11" ht="28.15" customHeight="1">
      <c r="A14" s="33" t="s">
        <v>39</v>
      </c>
      <c r="B14" s="34">
        <v>3</v>
      </c>
      <c r="C14" s="34"/>
      <c r="D14" s="37">
        <f>D15+D16+D17</f>
        <v>36532.699999999997</v>
      </c>
      <c r="E14" s="30">
        <f>SUM(E15:E17)</f>
        <v>39680.699999999997</v>
      </c>
      <c r="F14" s="21">
        <f>SUM(F15:F17)</f>
        <v>38299.9</v>
      </c>
      <c r="G14" s="21">
        <f t="shared" si="0"/>
        <v>104.83731013585091</v>
      </c>
      <c r="H14" s="22">
        <f t="shared" si="1"/>
        <v>96.520222677523336</v>
      </c>
      <c r="I14" s="12"/>
      <c r="J14" s="12"/>
      <c r="K14" s="48"/>
    </row>
    <row r="15" spans="1:11" ht="36">
      <c r="A15" s="35" t="s">
        <v>38</v>
      </c>
      <c r="B15" s="36">
        <v>3</v>
      </c>
      <c r="C15" s="36">
        <v>4</v>
      </c>
      <c r="D15" s="38">
        <v>6334</v>
      </c>
      <c r="E15" s="31">
        <v>7225.7</v>
      </c>
      <c r="F15" s="46">
        <v>7225.7</v>
      </c>
      <c r="G15" s="46">
        <f t="shared" si="0"/>
        <v>114.07799179033786</v>
      </c>
      <c r="H15" s="47">
        <f t="shared" si="1"/>
        <v>100</v>
      </c>
      <c r="I15" s="16" t="s">
        <v>62</v>
      </c>
      <c r="J15" s="26"/>
      <c r="K15" s="48"/>
    </row>
    <row r="16" spans="1:11" ht="61.5" customHeight="1">
      <c r="A16" s="35" t="s">
        <v>37</v>
      </c>
      <c r="B16" s="36">
        <v>3</v>
      </c>
      <c r="C16" s="36">
        <v>9</v>
      </c>
      <c r="D16" s="38">
        <v>25287</v>
      </c>
      <c r="E16" s="31">
        <v>27668.5</v>
      </c>
      <c r="F16" s="46">
        <v>26572.2</v>
      </c>
      <c r="G16" s="46">
        <f t="shared" si="0"/>
        <v>105.08245343457112</v>
      </c>
      <c r="H16" s="47">
        <f t="shared" si="1"/>
        <v>96.037732439416672</v>
      </c>
      <c r="I16" s="16" t="s">
        <v>88</v>
      </c>
      <c r="J16" s="49" t="s">
        <v>89</v>
      </c>
      <c r="K16" s="48"/>
    </row>
    <row r="17" spans="1:11" ht="25.5">
      <c r="A17" s="35" t="s">
        <v>36</v>
      </c>
      <c r="B17" s="36">
        <v>3</v>
      </c>
      <c r="C17" s="36">
        <v>14</v>
      </c>
      <c r="D17" s="38">
        <v>4911.7</v>
      </c>
      <c r="E17" s="31">
        <v>4786.5</v>
      </c>
      <c r="F17" s="46">
        <v>4502</v>
      </c>
      <c r="G17" s="46">
        <f t="shared" si="0"/>
        <v>91.658692509721689</v>
      </c>
      <c r="H17" s="47">
        <f t="shared" si="1"/>
        <v>94.056199728402802</v>
      </c>
      <c r="I17" s="53"/>
      <c r="J17" s="52" t="s">
        <v>90</v>
      </c>
      <c r="K17" s="48"/>
    </row>
    <row r="18" spans="1:11" ht="16.149999999999999" customHeight="1">
      <c r="A18" s="33" t="s">
        <v>35</v>
      </c>
      <c r="B18" s="34">
        <v>4</v>
      </c>
      <c r="C18" s="34"/>
      <c r="D18" s="37">
        <f>D19+D20+D21+D22+D23+D24</f>
        <v>249547.5</v>
      </c>
      <c r="E18" s="30">
        <f>E19+E20+E21+E22+E23+E24</f>
        <v>295225</v>
      </c>
      <c r="F18" s="30">
        <f>F19+F20+F21+F22+F23+F24</f>
        <v>282691.59999999998</v>
      </c>
      <c r="G18" s="21">
        <f t="shared" si="0"/>
        <v>113.28167984051132</v>
      </c>
      <c r="H18" s="22">
        <f t="shared" si="1"/>
        <v>95.754627826234213</v>
      </c>
      <c r="I18" s="12"/>
      <c r="J18" s="12"/>
      <c r="K18" s="48"/>
    </row>
    <row r="19" spans="1:11" ht="50.25" customHeight="1">
      <c r="A19" s="35" t="s">
        <v>34</v>
      </c>
      <c r="B19" s="36">
        <v>4</v>
      </c>
      <c r="C19" s="36">
        <v>1</v>
      </c>
      <c r="D19" s="38">
        <v>9778.9</v>
      </c>
      <c r="E19" s="31">
        <v>13056</v>
      </c>
      <c r="F19" s="46">
        <v>12821.7</v>
      </c>
      <c r="G19" s="46">
        <f t="shared" si="0"/>
        <v>131.11597418932601</v>
      </c>
      <c r="H19" s="47">
        <f t="shared" si="1"/>
        <v>98.205422794117652</v>
      </c>
      <c r="I19" s="17" t="s">
        <v>64</v>
      </c>
      <c r="J19" s="27" t="s">
        <v>63</v>
      </c>
      <c r="K19" s="48"/>
    </row>
    <row r="20" spans="1:11" ht="25.5" customHeight="1">
      <c r="A20" s="35" t="s">
        <v>33</v>
      </c>
      <c r="B20" s="36">
        <v>4</v>
      </c>
      <c r="C20" s="36">
        <v>5</v>
      </c>
      <c r="D20" s="38">
        <v>25055.9</v>
      </c>
      <c r="E20" s="31">
        <v>45120.6</v>
      </c>
      <c r="F20" s="46">
        <v>45120.6</v>
      </c>
      <c r="G20" s="46">
        <f t="shared" si="0"/>
        <v>180.07974169756423</v>
      </c>
      <c r="H20" s="47">
        <f t="shared" si="1"/>
        <v>100</v>
      </c>
      <c r="I20" s="14" t="s">
        <v>65</v>
      </c>
      <c r="J20" s="26"/>
      <c r="K20" s="48"/>
    </row>
    <row r="21" spans="1:11" ht="36">
      <c r="A21" s="35" t="s">
        <v>32</v>
      </c>
      <c r="B21" s="36">
        <v>4</v>
      </c>
      <c r="C21" s="36">
        <v>8</v>
      </c>
      <c r="D21" s="38">
        <v>13570</v>
      </c>
      <c r="E21" s="31">
        <v>15632</v>
      </c>
      <c r="F21" s="46">
        <v>15182.5</v>
      </c>
      <c r="G21" s="46">
        <f t="shared" si="0"/>
        <v>111.88282977155491</v>
      </c>
      <c r="H21" s="47">
        <f t="shared" si="1"/>
        <v>97.124488229273283</v>
      </c>
      <c r="I21" s="14" t="s">
        <v>66</v>
      </c>
      <c r="J21" s="49" t="s">
        <v>67</v>
      </c>
      <c r="K21" s="48"/>
    </row>
    <row r="22" spans="1:11" ht="84" customHeight="1">
      <c r="A22" s="35" t="s">
        <v>54</v>
      </c>
      <c r="B22" s="36">
        <v>4</v>
      </c>
      <c r="C22" s="36">
        <v>9</v>
      </c>
      <c r="D22" s="38">
        <v>114154.9</v>
      </c>
      <c r="E22" s="31">
        <v>127600.4</v>
      </c>
      <c r="F22" s="46">
        <v>118460.4</v>
      </c>
      <c r="G22" s="46">
        <f t="shared" si="0"/>
        <v>103.77162960153265</v>
      </c>
      <c r="H22" s="47">
        <f t="shared" si="1"/>
        <v>92.837013050115829</v>
      </c>
      <c r="I22" s="14" t="s">
        <v>91</v>
      </c>
      <c r="J22" s="29" t="s">
        <v>92</v>
      </c>
      <c r="K22" s="48"/>
    </row>
    <row r="23" spans="1:11" ht="48.75" customHeight="1">
      <c r="A23" s="35" t="s">
        <v>31</v>
      </c>
      <c r="B23" s="36">
        <v>4</v>
      </c>
      <c r="C23" s="36">
        <v>10</v>
      </c>
      <c r="D23" s="38">
        <v>3683.8</v>
      </c>
      <c r="E23" s="31">
        <v>6118</v>
      </c>
      <c r="F23" s="46">
        <v>6009.3</v>
      </c>
      <c r="G23" s="46">
        <f t="shared" si="0"/>
        <v>163.12774852054943</v>
      </c>
      <c r="H23" s="47">
        <f t="shared" si="1"/>
        <v>98.223275580254992</v>
      </c>
      <c r="I23" s="24" t="s">
        <v>106</v>
      </c>
      <c r="J23" s="50" t="s">
        <v>68</v>
      </c>
      <c r="K23" s="48"/>
    </row>
    <row r="24" spans="1:11" ht="47.25" customHeight="1">
      <c r="A24" s="35" t="s">
        <v>30</v>
      </c>
      <c r="B24" s="36">
        <v>4</v>
      </c>
      <c r="C24" s="36">
        <v>12</v>
      </c>
      <c r="D24" s="38">
        <v>83304</v>
      </c>
      <c r="E24" s="31">
        <v>87698</v>
      </c>
      <c r="F24" s="46">
        <v>85097.1</v>
      </c>
      <c r="G24" s="46">
        <f t="shared" si="0"/>
        <v>102.15247767214059</v>
      </c>
      <c r="H24" s="47">
        <f t="shared" si="1"/>
        <v>97.034253916851014</v>
      </c>
      <c r="I24" s="16" t="s">
        <v>93</v>
      </c>
      <c r="J24" s="49" t="s">
        <v>89</v>
      </c>
      <c r="K24" s="48"/>
    </row>
    <row r="25" spans="1:11" ht="16.899999999999999" customHeight="1">
      <c r="A25" s="33" t="s">
        <v>29</v>
      </c>
      <c r="B25" s="34">
        <v>5</v>
      </c>
      <c r="C25" s="34"/>
      <c r="D25" s="37">
        <f>D26+D27+D28+D29</f>
        <v>406395.4</v>
      </c>
      <c r="E25" s="30">
        <f>SUM(E26:E29)</f>
        <v>974642.5</v>
      </c>
      <c r="F25" s="21">
        <f>SUM(F26:F29)</f>
        <v>939202</v>
      </c>
      <c r="G25" s="21">
        <f t="shared" si="0"/>
        <v>231.10547018986924</v>
      </c>
      <c r="H25" s="22">
        <f t="shared" si="1"/>
        <v>96.36374362907425</v>
      </c>
      <c r="I25" s="12"/>
      <c r="J25" s="12"/>
      <c r="K25" s="48"/>
    </row>
    <row r="26" spans="1:11" ht="72">
      <c r="A26" s="35" t="s">
        <v>28</v>
      </c>
      <c r="B26" s="36">
        <v>5</v>
      </c>
      <c r="C26" s="36">
        <v>1</v>
      </c>
      <c r="D26" s="38">
        <v>57669.4</v>
      </c>
      <c r="E26" s="31">
        <v>490087.3</v>
      </c>
      <c r="F26" s="46">
        <v>486971</v>
      </c>
      <c r="G26" s="46">
        <f t="shared" si="0"/>
        <v>844.41835704897221</v>
      </c>
      <c r="H26" s="47">
        <f t="shared" si="1"/>
        <v>99.364133696180261</v>
      </c>
      <c r="I26" s="24" t="s">
        <v>69</v>
      </c>
      <c r="J26" s="49"/>
      <c r="K26" s="48"/>
    </row>
    <row r="27" spans="1:11" ht="144">
      <c r="A27" s="35" t="s">
        <v>27</v>
      </c>
      <c r="B27" s="36">
        <v>5</v>
      </c>
      <c r="C27" s="36">
        <v>2</v>
      </c>
      <c r="D27" s="38">
        <v>33411.1</v>
      </c>
      <c r="E27" s="31">
        <v>73465.7</v>
      </c>
      <c r="F27" s="46">
        <v>54039.4</v>
      </c>
      <c r="G27" s="46">
        <f t="shared" si="0"/>
        <v>161.74085857694001</v>
      </c>
      <c r="H27" s="47">
        <f t="shared" si="1"/>
        <v>73.557319946587313</v>
      </c>
      <c r="I27" s="54" t="s">
        <v>94</v>
      </c>
      <c r="J27" s="49" t="s">
        <v>95</v>
      </c>
      <c r="K27" s="48"/>
    </row>
    <row r="28" spans="1:11" ht="250.5" customHeight="1">
      <c r="A28" s="35" t="s">
        <v>26</v>
      </c>
      <c r="B28" s="36">
        <v>5</v>
      </c>
      <c r="C28" s="36">
        <v>3</v>
      </c>
      <c r="D28" s="38">
        <v>210510.4</v>
      </c>
      <c r="E28" s="31">
        <v>302694.2</v>
      </c>
      <c r="F28" s="46">
        <v>292400.8</v>
      </c>
      <c r="G28" s="46">
        <f t="shared" si="0"/>
        <v>138.90088090659654</v>
      </c>
      <c r="H28" s="47">
        <f t="shared" si="1"/>
        <v>96.599406265465277</v>
      </c>
      <c r="I28" s="24" t="s">
        <v>96</v>
      </c>
      <c r="J28" s="50" t="s">
        <v>97</v>
      </c>
      <c r="K28" s="48"/>
    </row>
    <row r="29" spans="1:11" ht="72" customHeight="1">
      <c r="A29" s="35" t="s">
        <v>25</v>
      </c>
      <c r="B29" s="36">
        <v>5</v>
      </c>
      <c r="C29" s="36">
        <v>5</v>
      </c>
      <c r="D29" s="38">
        <v>104804.5</v>
      </c>
      <c r="E29" s="31">
        <v>108395.3</v>
      </c>
      <c r="F29" s="46">
        <v>105790.8</v>
      </c>
      <c r="G29" s="46">
        <f t="shared" si="0"/>
        <v>100.9410855449909</v>
      </c>
      <c r="H29" s="47">
        <f t="shared" si="1"/>
        <v>97.597220543695158</v>
      </c>
      <c r="I29" s="16" t="s">
        <v>98</v>
      </c>
      <c r="J29" s="49" t="s">
        <v>89</v>
      </c>
      <c r="K29" s="48"/>
    </row>
    <row r="30" spans="1:11" ht="16.149999999999999" customHeight="1">
      <c r="A30" s="33" t="s">
        <v>24</v>
      </c>
      <c r="B30" s="34">
        <v>6</v>
      </c>
      <c r="C30" s="34"/>
      <c r="D30" s="37">
        <f t="shared" ref="D30" si="2">D31</f>
        <v>870.9</v>
      </c>
      <c r="E30" s="32">
        <f>E31</f>
        <v>870.9</v>
      </c>
      <c r="F30" s="21">
        <f>F31</f>
        <v>815</v>
      </c>
      <c r="G30" s="21">
        <f t="shared" si="0"/>
        <v>93.581352623722594</v>
      </c>
      <c r="H30" s="22">
        <f t="shared" si="1"/>
        <v>93.581352623722594</v>
      </c>
      <c r="I30" s="12"/>
      <c r="J30" s="12"/>
      <c r="K30" s="48"/>
    </row>
    <row r="31" spans="1:11" ht="60">
      <c r="A31" s="35" t="s">
        <v>23</v>
      </c>
      <c r="B31" s="36">
        <v>6</v>
      </c>
      <c r="C31" s="36">
        <v>5</v>
      </c>
      <c r="D31" s="38">
        <v>870.9</v>
      </c>
      <c r="E31" s="31">
        <v>870.9</v>
      </c>
      <c r="F31" s="46">
        <v>815</v>
      </c>
      <c r="G31" s="46">
        <f t="shared" si="0"/>
        <v>93.581352623722594</v>
      </c>
      <c r="H31" s="47">
        <f t="shared" si="1"/>
        <v>93.581352623722594</v>
      </c>
      <c r="I31" s="24"/>
      <c r="J31" s="49" t="s">
        <v>71</v>
      </c>
      <c r="K31" s="48"/>
    </row>
    <row r="32" spans="1:11" ht="15" customHeight="1">
      <c r="A32" s="33" t="s">
        <v>22</v>
      </c>
      <c r="B32" s="34">
        <v>7</v>
      </c>
      <c r="C32" s="34"/>
      <c r="D32" s="37">
        <f>D33+D34+D35+D36+D37</f>
        <v>1753074.4</v>
      </c>
      <c r="E32" s="30">
        <f>SUM(E33:E37)</f>
        <v>1808904.7</v>
      </c>
      <c r="F32" s="21">
        <f>SUM(F33:F37)</f>
        <v>1755276.4</v>
      </c>
      <c r="G32" s="21">
        <f t="shared" si="0"/>
        <v>100.12560790346376</v>
      </c>
      <c r="H32" s="22">
        <f t="shared" si="1"/>
        <v>97.035316454205685</v>
      </c>
      <c r="I32" s="12"/>
      <c r="J32" s="12"/>
      <c r="K32" s="48"/>
    </row>
    <row r="33" spans="1:11" ht="61.5" customHeight="1">
      <c r="A33" s="35" t="s">
        <v>21</v>
      </c>
      <c r="B33" s="36">
        <v>7</v>
      </c>
      <c r="C33" s="36">
        <v>1</v>
      </c>
      <c r="D33" s="38">
        <v>686405.6</v>
      </c>
      <c r="E33" s="31">
        <v>719916.6</v>
      </c>
      <c r="F33" s="46">
        <v>713195.9</v>
      </c>
      <c r="G33" s="46">
        <f t="shared" si="0"/>
        <v>103.90298389173982</v>
      </c>
      <c r="H33" s="47">
        <f t="shared" si="1"/>
        <v>99.066461309546142</v>
      </c>
      <c r="I33" s="16" t="s">
        <v>107</v>
      </c>
      <c r="J33" s="52" t="s">
        <v>99</v>
      </c>
      <c r="K33" s="48"/>
    </row>
    <row r="34" spans="1:11" ht="154.5" customHeight="1">
      <c r="A34" s="35" t="s">
        <v>20</v>
      </c>
      <c r="B34" s="36">
        <v>7</v>
      </c>
      <c r="C34" s="36">
        <v>2</v>
      </c>
      <c r="D34" s="38">
        <v>818348.4</v>
      </c>
      <c r="E34" s="31">
        <v>854267.4</v>
      </c>
      <c r="F34" s="46">
        <v>812545.2</v>
      </c>
      <c r="G34" s="46">
        <f t="shared" si="0"/>
        <v>99.290864380012223</v>
      </c>
      <c r="H34" s="47">
        <f t="shared" si="1"/>
        <v>95.116025731521532</v>
      </c>
      <c r="I34" s="14" t="s">
        <v>101</v>
      </c>
      <c r="J34" s="49" t="s">
        <v>100</v>
      </c>
      <c r="K34" s="48"/>
    </row>
    <row r="35" spans="1:11" ht="157.5" customHeight="1">
      <c r="A35" s="35" t="s">
        <v>19</v>
      </c>
      <c r="B35" s="36">
        <v>7</v>
      </c>
      <c r="C35" s="36">
        <v>3</v>
      </c>
      <c r="D35" s="38">
        <v>167982.7</v>
      </c>
      <c r="E35" s="31">
        <v>166987.5</v>
      </c>
      <c r="F35" s="46">
        <v>163563.70000000001</v>
      </c>
      <c r="G35" s="46">
        <f t="shared" si="0"/>
        <v>97.369371965089258</v>
      </c>
      <c r="H35" s="47">
        <f t="shared" si="1"/>
        <v>97.949666891234372</v>
      </c>
      <c r="I35" s="16" t="s">
        <v>102</v>
      </c>
      <c r="J35" s="29" t="s">
        <v>72</v>
      </c>
      <c r="K35" s="48"/>
    </row>
    <row r="36" spans="1:11" ht="72.75" customHeight="1">
      <c r="A36" s="35" t="s">
        <v>18</v>
      </c>
      <c r="B36" s="36">
        <v>7</v>
      </c>
      <c r="C36" s="36">
        <v>7</v>
      </c>
      <c r="D36" s="38">
        <v>29204.400000000001</v>
      </c>
      <c r="E36" s="31">
        <v>17263.900000000001</v>
      </c>
      <c r="F36" s="46">
        <v>17263.900000000001</v>
      </c>
      <c r="G36" s="46">
        <f t="shared" si="0"/>
        <v>59.114037610770986</v>
      </c>
      <c r="H36" s="47">
        <f t="shared" si="1"/>
        <v>100</v>
      </c>
      <c r="I36" s="16" t="s">
        <v>103</v>
      </c>
      <c r="J36" s="55"/>
      <c r="K36" s="48"/>
    </row>
    <row r="37" spans="1:11" ht="62.25" customHeight="1">
      <c r="A37" s="35" t="s">
        <v>17</v>
      </c>
      <c r="B37" s="36">
        <v>7</v>
      </c>
      <c r="C37" s="36">
        <v>9</v>
      </c>
      <c r="D37" s="38">
        <v>51133.3</v>
      </c>
      <c r="E37" s="31">
        <v>50469.3</v>
      </c>
      <c r="F37" s="46">
        <v>48707.7</v>
      </c>
      <c r="G37" s="46">
        <f t="shared" si="0"/>
        <v>95.256320245319571</v>
      </c>
      <c r="H37" s="47">
        <f t="shared" si="1"/>
        <v>96.509561258032093</v>
      </c>
      <c r="I37" s="16" t="s">
        <v>104</v>
      </c>
      <c r="J37" s="50" t="s">
        <v>61</v>
      </c>
      <c r="K37" s="48"/>
    </row>
    <row r="38" spans="1:11" ht="16.149999999999999" customHeight="1">
      <c r="A38" s="33" t="s">
        <v>16</v>
      </c>
      <c r="B38" s="34">
        <v>8</v>
      </c>
      <c r="C38" s="34"/>
      <c r="D38" s="37">
        <f>D39+D40</f>
        <v>174429.6</v>
      </c>
      <c r="E38" s="30">
        <f t="shared" ref="E38" si="3">SUM(E39:E40)</f>
        <v>176842.1</v>
      </c>
      <c r="F38" s="21">
        <f>F39+F40</f>
        <v>172064.9</v>
      </c>
      <c r="G38" s="21">
        <f t="shared" si="0"/>
        <v>98.644324128473599</v>
      </c>
      <c r="H38" s="22">
        <f t="shared" si="1"/>
        <v>97.298607062458544</v>
      </c>
      <c r="I38" s="12"/>
      <c r="J38" s="12"/>
      <c r="K38" s="48"/>
    </row>
    <row r="39" spans="1:11" ht="72">
      <c r="A39" s="35" t="s">
        <v>15</v>
      </c>
      <c r="B39" s="36">
        <v>8</v>
      </c>
      <c r="C39" s="36">
        <v>1</v>
      </c>
      <c r="D39" s="38">
        <v>174107.1</v>
      </c>
      <c r="E39" s="31">
        <v>176519.6</v>
      </c>
      <c r="F39" s="46">
        <v>171742.4</v>
      </c>
      <c r="G39" s="46">
        <f t="shared" si="0"/>
        <v>98.641812999010369</v>
      </c>
      <c r="H39" s="47">
        <f t="shared" si="1"/>
        <v>97.293671637597186</v>
      </c>
      <c r="I39" s="14" t="s">
        <v>73</v>
      </c>
      <c r="J39" s="29" t="s">
        <v>72</v>
      </c>
      <c r="K39" s="48"/>
    </row>
    <row r="40" spans="1:11" ht="16.149999999999999" customHeight="1">
      <c r="A40" s="35" t="s">
        <v>14</v>
      </c>
      <c r="B40" s="36">
        <v>8</v>
      </c>
      <c r="C40" s="36">
        <v>4</v>
      </c>
      <c r="D40" s="38">
        <v>322.5</v>
      </c>
      <c r="E40" s="31">
        <v>322.5</v>
      </c>
      <c r="F40" s="46">
        <v>322.5</v>
      </c>
      <c r="G40" s="46">
        <f t="shared" si="0"/>
        <v>100</v>
      </c>
      <c r="H40" s="47">
        <f t="shared" si="1"/>
        <v>100</v>
      </c>
      <c r="I40" s="12"/>
      <c r="J40" s="26"/>
      <c r="K40" s="48"/>
    </row>
    <row r="41" spans="1:11" ht="15" customHeight="1">
      <c r="A41" s="33" t="s">
        <v>13</v>
      </c>
      <c r="B41" s="34">
        <v>9</v>
      </c>
      <c r="C41" s="34"/>
      <c r="D41" s="37">
        <f t="shared" ref="D41" si="4">D42</f>
        <v>828.5</v>
      </c>
      <c r="E41" s="32">
        <f t="shared" ref="E41" si="5">E42</f>
        <v>1640.8</v>
      </c>
      <c r="F41" s="21">
        <f>F42</f>
        <v>495</v>
      </c>
      <c r="G41" s="21">
        <f t="shared" si="0"/>
        <v>59.74652987326494</v>
      </c>
      <c r="H41" s="22">
        <f t="shared" si="1"/>
        <v>30.168210628961482</v>
      </c>
      <c r="I41" s="12"/>
      <c r="J41" s="12"/>
      <c r="K41" s="48"/>
    </row>
    <row r="42" spans="1:11" ht="48">
      <c r="A42" s="35" t="s">
        <v>12</v>
      </c>
      <c r="B42" s="36">
        <v>9</v>
      </c>
      <c r="C42" s="36">
        <v>9</v>
      </c>
      <c r="D42" s="38">
        <v>828.5</v>
      </c>
      <c r="E42" s="31">
        <v>1640.8</v>
      </c>
      <c r="F42" s="46">
        <v>495</v>
      </c>
      <c r="G42" s="46">
        <f t="shared" si="0"/>
        <v>59.74652987326494</v>
      </c>
      <c r="H42" s="47">
        <f t="shared" si="1"/>
        <v>30.168210628961482</v>
      </c>
      <c r="I42" s="19" t="s">
        <v>75</v>
      </c>
      <c r="J42" s="26" t="s">
        <v>74</v>
      </c>
      <c r="K42" s="48"/>
    </row>
    <row r="43" spans="1:11" ht="15" customHeight="1">
      <c r="A43" s="33" t="s">
        <v>11</v>
      </c>
      <c r="B43" s="34">
        <v>10</v>
      </c>
      <c r="C43" s="34"/>
      <c r="D43" s="37">
        <f>D44+D45+D46+D47</f>
        <v>214636.7</v>
      </c>
      <c r="E43" s="30">
        <f>SUM(E44:E47)</f>
        <v>254972.5</v>
      </c>
      <c r="F43" s="21">
        <f>SUM(F44:F47)</f>
        <v>246746.19999999998</v>
      </c>
      <c r="G43" s="21">
        <f t="shared" si="0"/>
        <v>114.95992996537869</v>
      </c>
      <c r="H43" s="22">
        <f t="shared" si="1"/>
        <v>96.773652060516326</v>
      </c>
      <c r="I43" s="12"/>
      <c r="J43" s="12"/>
      <c r="K43" s="48"/>
    </row>
    <row r="44" spans="1:11" ht="17.45" customHeight="1">
      <c r="A44" s="35" t="s">
        <v>10</v>
      </c>
      <c r="B44" s="36">
        <v>10</v>
      </c>
      <c r="C44" s="36">
        <v>1</v>
      </c>
      <c r="D44" s="38">
        <v>4847.3</v>
      </c>
      <c r="E44" s="31">
        <v>4723.1000000000004</v>
      </c>
      <c r="F44" s="46">
        <v>4723.1000000000004</v>
      </c>
      <c r="G44" s="46">
        <f t="shared" si="0"/>
        <v>97.437748849875192</v>
      </c>
      <c r="H44" s="47">
        <f t="shared" si="1"/>
        <v>100</v>
      </c>
      <c r="I44" s="14"/>
      <c r="J44" s="26"/>
      <c r="K44" s="48"/>
    </row>
    <row r="45" spans="1:11" ht="37.5" customHeight="1">
      <c r="A45" s="35" t="s">
        <v>9</v>
      </c>
      <c r="B45" s="36">
        <v>10</v>
      </c>
      <c r="C45" s="36">
        <v>3</v>
      </c>
      <c r="D45" s="38">
        <v>30445</v>
      </c>
      <c r="E45" s="31">
        <v>59992.9</v>
      </c>
      <c r="F45" s="46">
        <v>55920.2</v>
      </c>
      <c r="G45" s="46">
        <f t="shared" si="0"/>
        <v>183.67613729676464</v>
      </c>
      <c r="H45" s="47">
        <f t="shared" si="1"/>
        <v>93.211363344662445</v>
      </c>
      <c r="I45" s="16" t="s">
        <v>78</v>
      </c>
      <c r="J45" s="49" t="s">
        <v>70</v>
      </c>
      <c r="K45" s="48"/>
    </row>
    <row r="46" spans="1:11" ht="60" customHeight="1">
      <c r="A46" s="35" t="s">
        <v>8</v>
      </c>
      <c r="B46" s="36">
        <v>10</v>
      </c>
      <c r="C46" s="36">
        <v>4</v>
      </c>
      <c r="D46" s="38">
        <v>160345.70000000001</v>
      </c>
      <c r="E46" s="31">
        <v>171637.2</v>
      </c>
      <c r="F46" s="46">
        <v>167488</v>
      </c>
      <c r="G46" s="46">
        <f t="shared" si="0"/>
        <v>104.45431339911204</v>
      </c>
      <c r="H46" s="47">
        <f t="shared" si="1"/>
        <v>97.582575339145578</v>
      </c>
      <c r="I46" s="16" t="s">
        <v>79</v>
      </c>
      <c r="J46" s="27" t="s">
        <v>80</v>
      </c>
      <c r="K46" s="48"/>
    </row>
    <row r="47" spans="1:11" ht="27" customHeight="1">
      <c r="A47" s="35" t="s">
        <v>7</v>
      </c>
      <c r="B47" s="36">
        <v>10</v>
      </c>
      <c r="C47" s="36">
        <v>6</v>
      </c>
      <c r="D47" s="38">
        <v>18998.7</v>
      </c>
      <c r="E47" s="31">
        <v>18619.3</v>
      </c>
      <c r="F47" s="46">
        <v>18614.900000000001</v>
      </c>
      <c r="G47" s="46">
        <f t="shared" si="0"/>
        <v>97.979861780016535</v>
      </c>
      <c r="H47" s="47">
        <f t="shared" si="1"/>
        <v>99.976368606768261</v>
      </c>
      <c r="I47" s="16" t="s">
        <v>81</v>
      </c>
      <c r="J47" s="26"/>
      <c r="K47" s="48"/>
    </row>
    <row r="48" spans="1:11" ht="16.149999999999999" customHeight="1">
      <c r="A48" s="33" t="s">
        <v>6</v>
      </c>
      <c r="B48" s="34">
        <v>11</v>
      </c>
      <c r="C48" s="34"/>
      <c r="D48" s="37">
        <f>D49+D50</f>
        <v>153457.69999999998</v>
      </c>
      <c r="E48" s="30">
        <f>SUM(E49:E50)</f>
        <v>170848.3</v>
      </c>
      <c r="F48" s="30">
        <f>SUM(F49:F50)</f>
        <v>166634.5</v>
      </c>
      <c r="G48" s="21">
        <f t="shared" si="0"/>
        <v>108.58660073753224</v>
      </c>
      <c r="H48" s="22">
        <f t="shared" si="1"/>
        <v>97.533601446429387</v>
      </c>
      <c r="I48" s="12"/>
      <c r="J48" s="12"/>
      <c r="K48" s="48"/>
    </row>
    <row r="49" spans="1:11" ht="96">
      <c r="A49" s="35" t="s">
        <v>50</v>
      </c>
      <c r="B49" s="36">
        <v>11</v>
      </c>
      <c r="C49" s="36">
        <v>1</v>
      </c>
      <c r="D49" s="38">
        <v>149194.79999999999</v>
      </c>
      <c r="E49" s="31">
        <v>156806.29999999999</v>
      </c>
      <c r="F49" s="46">
        <v>152592.5</v>
      </c>
      <c r="G49" s="46">
        <f t="shared" ref="G49" si="6">F49/D49*100</f>
        <v>102.27735819210857</v>
      </c>
      <c r="H49" s="47">
        <v>0</v>
      </c>
      <c r="I49" s="14" t="s">
        <v>82</v>
      </c>
      <c r="J49" s="29" t="s">
        <v>72</v>
      </c>
      <c r="K49" s="48"/>
    </row>
    <row r="50" spans="1:11" ht="84">
      <c r="A50" s="35" t="s">
        <v>5</v>
      </c>
      <c r="B50" s="36">
        <v>11</v>
      </c>
      <c r="C50" s="36">
        <v>2</v>
      </c>
      <c r="D50" s="38">
        <v>4262.8999999999996</v>
      </c>
      <c r="E50" s="31">
        <v>14042</v>
      </c>
      <c r="F50" s="46">
        <v>14042</v>
      </c>
      <c r="G50" s="46">
        <f t="shared" si="0"/>
        <v>329.40017359074807</v>
      </c>
      <c r="H50" s="47">
        <f t="shared" si="1"/>
        <v>100</v>
      </c>
      <c r="I50" s="14" t="s">
        <v>83</v>
      </c>
      <c r="J50" s="29"/>
      <c r="K50" s="48"/>
    </row>
    <row r="51" spans="1:11" ht="14.45" customHeight="1">
      <c r="A51" s="33" t="s">
        <v>4</v>
      </c>
      <c r="B51" s="34">
        <v>12</v>
      </c>
      <c r="C51" s="34"/>
      <c r="D51" s="37">
        <f t="shared" ref="D51" si="7">D52</f>
        <v>11822.4</v>
      </c>
      <c r="E51" s="30">
        <f t="shared" ref="E51" si="8">E52</f>
        <v>11809.2</v>
      </c>
      <c r="F51" s="21">
        <f>F52</f>
        <v>11809.2</v>
      </c>
      <c r="G51" s="21">
        <f t="shared" si="0"/>
        <v>99.888347543645978</v>
      </c>
      <c r="H51" s="22">
        <f t="shared" si="1"/>
        <v>100</v>
      </c>
      <c r="I51" s="12"/>
      <c r="J51" s="12"/>
      <c r="K51" s="48"/>
    </row>
    <row r="52" spans="1:11" ht="14.45" customHeight="1">
      <c r="A52" s="35" t="s">
        <v>3</v>
      </c>
      <c r="B52" s="36">
        <v>12</v>
      </c>
      <c r="C52" s="36">
        <v>2</v>
      </c>
      <c r="D52" s="38">
        <v>11822.4</v>
      </c>
      <c r="E52" s="31">
        <v>11809.2</v>
      </c>
      <c r="F52" s="46">
        <v>11809.2</v>
      </c>
      <c r="G52" s="46">
        <f t="shared" si="0"/>
        <v>99.888347543645978</v>
      </c>
      <c r="H52" s="47">
        <f t="shared" si="1"/>
        <v>100</v>
      </c>
      <c r="I52" s="12"/>
      <c r="J52" s="26"/>
      <c r="K52" s="48"/>
    </row>
    <row r="53" spans="1:11" ht="27.6" customHeight="1">
      <c r="A53" s="33" t="s">
        <v>2</v>
      </c>
      <c r="B53" s="34">
        <v>13</v>
      </c>
      <c r="C53" s="34"/>
      <c r="D53" s="37">
        <f>D54</f>
        <v>2401.8000000000002</v>
      </c>
      <c r="E53" s="21">
        <f>E54</f>
        <v>0</v>
      </c>
      <c r="F53" s="21">
        <f>F54</f>
        <v>0</v>
      </c>
      <c r="G53" s="21">
        <f t="shared" si="0"/>
        <v>0</v>
      </c>
      <c r="H53" s="22">
        <v>0</v>
      </c>
      <c r="I53" s="12"/>
      <c r="J53" s="12"/>
      <c r="K53" s="48"/>
    </row>
    <row r="54" spans="1:11" ht="26.45" customHeight="1">
      <c r="A54" s="35" t="s">
        <v>1</v>
      </c>
      <c r="B54" s="36">
        <v>13</v>
      </c>
      <c r="C54" s="36">
        <v>1</v>
      </c>
      <c r="D54" s="38">
        <v>2401.8000000000002</v>
      </c>
      <c r="E54" s="46">
        <v>0</v>
      </c>
      <c r="F54" s="46">
        <v>0</v>
      </c>
      <c r="G54" s="46">
        <f t="shared" si="0"/>
        <v>0</v>
      </c>
      <c r="H54" s="47">
        <v>0</v>
      </c>
      <c r="I54" s="14" t="s">
        <v>77</v>
      </c>
      <c r="J54" s="26"/>
      <c r="K54" s="48"/>
    </row>
    <row r="55" spans="1:11" s="9" customFormat="1" ht="17.45" customHeight="1">
      <c r="A55" s="51" t="s">
        <v>0</v>
      </c>
      <c r="B55" s="20"/>
      <c r="C55" s="20"/>
      <c r="D55" s="37">
        <f>D5+D14+D18+D25+D30+D32+D38+D41+D43+D48+D51+D53</f>
        <v>3290869.2</v>
      </c>
      <c r="E55" s="30">
        <f>E5+E14+E18+E25+E30+E32+E38+E41+E43+E48+E51+E53</f>
        <v>4021593.3</v>
      </c>
      <c r="F55" s="40">
        <f>F5+F14+F18+F25+F30+F32+F38+F41+F43+F48+F51+F53</f>
        <v>3880865.6</v>
      </c>
      <c r="G55" s="21">
        <f t="shared" si="0"/>
        <v>117.92828472186009</v>
      </c>
      <c r="H55" s="22">
        <f t="shared" si="1"/>
        <v>96.500697870170015</v>
      </c>
      <c r="I55" s="23"/>
      <c r="J55" s="28"/>
      <c r="K55" s="48"/>
    </row>
    <row r="56" spans="1:11" ht="12.75" customHeight="1">
      <c r="A56" s="1"/>
      <c r="B56" s="10"/>
      <c r="C56" s="10"/>
      <c r="D56" s="10"/>
      <c r="E56" s="1"/>
      <c r="F56" s="1"/>
      <c r="G56" s="1"/>
      <c r="H56" s="1"/>
    </row>
    <row r="57" spans="1:11" ht="2.85" customHeight="1">
      <c r="A57" s="1"/>
      <c r="B57" s="10"/>
      <c r="C57" s="10"/>
      <c r="D57" s="10"/>
      <c r="E57" s="1"/>
      <c r="F57" s="1"/>
      <c r="G57" s="1"/>
      <c r="H57" s="1"/>
    </row>
  </sheetData>
  <mergeCells count="1">
    <mergeCell ref="A1:J1"/>
  </mergeCells>
  <pageMargins left="0.19685039370078741" right="0.19685039370078741" top="0.39370078740157483" bottom="0.39370078740157483" header="0.51181102362204722" footer="0.51181102362204722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разделам</vt:lpstr>
      <vt:lpstr>'по разделам'!Заголовки_для_печати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Зорина</cp:lastModifiedBy>
  <cp:lastPrinted>2022-04-03T11:24:42Z</cp:lastPrinted>
  <dcterms:created xsi:type="dcterms:W3CDTF">2020-03-13T08:50:32Z</dcterms:created>
  <dcterms:modified xsi:type="dcterms:W3CDTF">2022-04-03T11:24:45Z</dcterms:modified>
</cp:coreProperties>
</file>