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пояснительная" sheetId="4" r:id="rId1"/>
  </sheets>
  <definedNames>
    <definedName name="_xlnm.Print_Area" localSheetId="0">пояснительная!$A$1:$E$300</definedName>
  </definedNames>
  <calcPr calcId="125725" iterate="1"/>
</workbook>
</file>

<file path=xl/calcChain.xml><?xml version="1.0" encoding="utf-8"?>
<calcChain xmlns="http://schemas.openxmlformats.org/spreadsheetml/2006/main">
  <c r="C66" i="4"/>
  <c r="C54"/>
  <c r="C67"/>
  <c r="B67"/>
  <c r="B66"/>
  <c r="C61"/>
  <c r="B61"/>
  <c r="C60"/>
  <c r="D60" s="1"/>
  <c r="B60"/>
  <c r="C298"/>
  <c r="B298"/>
  <c r="D281" l="1"/>
  <c r="C261" l="1"/>
  <c r="B261"/>
  <c r="C235" l="1"/>
  <c r="B235"/>
  <c r="C55" l="1"/>
  <c r="B55"/>
  <c r="B54"/>
  <c r="C101"/>
  <c r="B101"/>
  <c r="D43" l="1"/>
  <c r="D44"/>
  <c r="C65"/>
  <c r="B65"/>
  <c r="D68"/>
  <c r="D67"/>
  <c r="C59"/>
  <c r="B59"/>
  <c r="D61"/>
  <c r="D59" l="1"/>
  <c r="C245"/>
  <c r="B245"/>
  <c r="D298"/>
  <c r="C200"/>
  <c r="B200"/>
  <c r="D205"/>
  <c r="C53"/>
  <c r="B53"/>
  <c r="D55"/>
  <c r="D38"/>
  <c r="C62"/>
  <c r="D62"/>
  <c r="B62"/>
  <c r="D231"/>
  <c r="D232"/>
  <c r="D233"/>
  <c r="D234"/>
  <c r="D235"/>
  <c r="D237"/>
  <c r="D101" l="1"/>
  <c r="D250"/>
  <c r="D251"/>
  <c r="D252"/>
  <c r="D253"/>
  <c r="D265"/>
  <c r="C57" l="1"/>
  <c r="B57"/>
  <c r="B56" s="1"/>
  <c r="D116"/>
  <c r="C56" l="1"/>
  <c r="D57"/>
  <c r="C31"/>
  <c r="C30" s="1"/>
  <c r="D56" l="1"/>
  <c r="B291"/>
  <c r="B52"/>
  <c r="B51" s="1"/>
  <c r="B215" l="1"/>
  <c r="C52" l="1"/>
  <c r="C51" l="1"/>
  <c r="D52"/>
  <c r="D87" l="1"/>
  <c r="D37"/>
  <c r="C201"/>
  <c r="B201"/>
  <c r="D204"/>
  <c r="C273"/>
  <c r="C274" s="1"/>
  <c r="B273"/>
  <c r="B274" s="1"/>
  <c r="C229" l="1"/>
  <c r="C230" s="1"/>
  <c r="B229"/>
  <c r="B230" s="1"/>
  <c r="C135"/>
  <c r="C136" s="1"/>
  <c r="B135"/>
  <c r="D32"/>
  <c r="D33"/>
  <c r="D34"/>
  <c r="B31"/>
  <c r="B30" s="1"/>
  <c r="D114"/>
  <c r="D112"/>
  <c r="B50"/>
  <c r="B136" l="1"/>
  <c r="B10"/>
  <c r="D30"/>
  <c r="D54"/>
  <c r="D31"/>
  <c r="C50"/>
  <c r="D53" l="1"/>
  <c r="D50"/>
  <c r="D51"/>
  <c r="D79" l="1"/>
  <c r="D276" l="1"/>
  <c r="D66" l="1"/>
  <c r="B64"/>
  <c r="B49" l="1"/>
  <c r="C64"/>
  <c r="C49" s="1"/>
  <c r="D65"/>
  <c r="C42"/>
  <c r="C36"/>
  <c r="B42"/>
  <c r="B41" s="1"/>
  <c r="B39"/>
  <c r="D39" s="1"/>
  <c r="C76"/>
  <c r="D78"/>
  <c r="D80"/>
  <c r="D81"/>
  <c r="D82"/>
  <c r="D83"/>
  <c r="D84"/>
  <c r="D86"/>
  <c r="D88"/>
  <c r="C97"/>
  <c r="D99"/>
  <c r="D100"/>
  <c r="D97" s="1"/>
  <c r="C109"/>
  <c r="D111"/>
  <c r="D113"/>
  <c r="D115"/>
  <c r="D117"/>
  <c r="C125"/>
  <c r="C9" s="1"/>
  <c r="C126"/>
  <c r="D127"/>
  <c r="C10"/>
  <c r="D136"/>
  <c r="D137"/>
  <c r="D138"/>
  <c r="D139"/>
  <c r="D140"/>
  <c r="D141"/>
  <c r="D142"/>
  <c r="D143"/>
  <c r="C150"/>
  <c r="C151" s="1"/>
  <c r="D152"/>
  <c r="D153"/>
  <c r="D154"/>
  <c r="C162"/>
  <c r="C163"/>
  <c r="D164"/>
  <c r="C172"/>
  <c r="C173" s="1"/>
  <c r="D174"/>
  <c r="D176"/>
  <c r="D177"/>
  <c r="C185"/>
  <c r="C186" s="1"/>
  <c r="D187"/>
  <c r="D188"/>
  <c r="D189"/>
  <c r="D190"/>
  <c r="D191"/>
  <c r="D192"/>
  <c r="C15"/>
  <c r="D201"/>
  <c r="D203"/>
  <c r="D206"/>
  <c r="C214"/>
  <c r="C16" s="1"/>
  <c r="C215"/>
  <c r="D216"/>
  <c r="D217"/>
  <c r="D218"/>
  <c r="D220"/>
  <c r="D221"/>
  <c r="D247"/>
  <c r="D248"/>
  <c r="C262"/>
  <c r="D263"/>
  <c r="D264"/>
  <c r="D274"/>
  <c r="D277"/>
  <c r="D278"/>
  <c r="D280"/>
  <c r="C291"/>
  <c r="D296"/>
  <c r="D293"/>
  <c r="D202"/>
  <c r="C41" l="1"/>
  <c r="D41" s="1"/>
  <c r="D42"/>
  <c r="D49"/>
  <c r="C12"/>
  <c r="C35"/>
  <c r="C29" s="1"/>
  <c r="C18"/>
  <c r="C246"/>
  <c r="C8"/>
  <c r="C110"/>
  <c r="C7"/>
  <c r="C98"/>
  <c r="C6"/>
  <c r="C22"/>
  <c r="C292"/>
  <c r="B36"/>
  <c r="B35" s="1"/>
  <c r="B29" s="1"/>
  <c r="D64"/>
  <c r="D297"/>
  <c r="C20"/>
  <c r="C17"/>
  <c r="C13"/>
  <c r="C21"/>
  <c r="C14"/>
  <c r="C11"/>
  <c r="D230"/>
  <c r="D215"/>
  <c r="D29" l="1"/>
  <c r="D36"/>
  <c r="D35"/>
  <c r="C23"/>
  <c r="B172" l="1"/>
  <c r="D175"/>
  <c r="B162"/>
  <c r="D162" s="1"/>
  <c r="B163"/>
  <c r="D163" s="1"/>
  <c r="D172" l="1"/>
  <c r="B173"/>
  <c r="D173" s="1"/>
  <c r="B125" l="1"/>
  <c r="D125" s="1"/>
  <c r="B76"/>
  <c r="D76" l="1"/>
  <c r="D77"/>
  <c r="D273"/>
  <c r="B292" l="1"/>
  <c r="D292" s="1"/>
  <c r="D275"/>
  <c r="B21"/>
  <c r="D21" s="1"/>
  <c r="B246"/>
  <c r="D246" s="1"/>
  <c r="B214"/>
  <c r="D200"/>
  <c r="B185"/>
  <c r="B13"/>
  <c r="D13" s="1"/>
  <c r="B150"/>
  <c r="B126"/>
  <c r="D126" s="1"/>
  <c r="B9"/>
  <c r="D9" s="1"/>
  <c r="B97"/>
  <c r="B7" s="1"/>
  <c r="D185" l="1"/>
  <c r="B186"/>
  <c r="D186" s="1"/>
  <c r="D150"/>
  <c r="B151"/>
  <c r="D151" s="1"/>
  <c r="D7"/>
  <c r="B98"/>
  <c r="D98" s="1"/>
  <c r="B17"/>
  <c r="D17" s="1"/>
  <c r="D229"/>
  <c r="B20"/>
  <c r="D20" s="1"/>
  <c r="D261"/>
  <c r="D10"/>
  <c r="D135"/>
  <c r="B16"/>
  <c r="D16" s="1"/>
  <c r="D214"/>
  <c r="B18"/>
  <c r="D18" s="1"/>
  <c r="D245"/>
  <c r="B22"/>
  <c r="D22" s="1"/>
  <c r="D291"/>
  <c r="B6"/>
  <c r="B15"/>
  <c r="D15" s="1"/>
  <c r="B109"/>
  <c r="B110" s="1"/>
  <c r="D110" s="1"/>
  <c r="B14"/>
  <c r="D14" s="1"/>
  <c r="B12"/>
  <c r="D12" s="1"/>
  <c r="B262"/>
  <c r="D262" s="1"/>
  <c r="B11"/>
  <c r="D11" s="1"/>
  <c r="D6" l="1"/>
  <c r="B8"/>
  <c r="D8" s="1"/>
  <c r="D109"/>
  <c r="B23" l="1"/>
  <c r="D23" s="1"/>
</calcChain>
</file>

<file path=xl/sharedStrings.xml><?xml version="1.0" encoding="utf-8"?>
<sst xmlns="http://schemas.openxmlformats.org/spreadsheetml/2006/main" count="412" uniqueCount="207">
  <si>
    <t>Наименование подпрограммы (мероприятий программы, подпрограммы)</t>
  </si>
  <si>
    <t xml:space="preserve">Подпрограмма II «Развитие современной инфраструктуры»      </t>
  </si>
  <si>
    <t>бюджет городского округа</t>
  </si>
  <si>
    <t>бюджет автономного округа</t>
  </si>
  <si>
    <t>федеральный бюджет</t>
  </si>
  <si>
    <t xml:space="preserve">Подпрограмма III «Общее и дополнительное образование» </t>
  </si>
  <si>
    <t xml:space="preserve">Подпрограмма V «Здоровьесбережение и здоровьесозидание» </t>
  </si>
  <si>
    <t>Всего по муниципальной программе:</t>
  </si>
  <si>
    <t xml:space="preserve">          Муниципальная программа утверждена постановлением администрации города Урай от 27.09.2016 №2917. </t>
  </si>
  <si>
    <t xml:space="preserve">          Цель муниципальной программы - обеспечение доступности качественного образования, соответствующего требованиям инновационного развития экономики и современным потребностям общества, а также всестороннего развития и самореализации подростков и молодежи.</t>
  </si>
  <si>
    <t xml:space="preserve">          Цель муниципальной программы - создание условий для сохранения культурной самобытности, доступности культурных благ и обеспечение прав граждан на развитие и реализацию культурного и духовного потенциала на территории города Урай.
    </t>
  </si>
  <si>
    <t xml:space="preserve">          Ответственный исполнитель муниципальной программы – управление по физической культуре, спорту и туризму администрации города Урай.</t>
  </si>
  <si>
    <t>Подпрограмма I «Развитие физической культуры и спорта в городе Урай»</t>
  </si>
  <si>
    <t xml:space="preserve">          Цель муниципальной программы - создание условий для участия некоммерческих организаций в предоставлении гражданам услуг (работ) в социальной сфере.
    </t>
  </si>
  <si>
    <t xml:space="preserve">          Муниципальная программа утверждена постановлением администрации города Урай от 26.09.2017 года №2761. </t>
  </si>
  <si>
    <t xml:space="preserve">          Муниципальная программа утверждена постановлением администрации города Урай 25.09.2018 №2466. </t>
  </si>
  <si>
    <t xml:space="preserve">          Цель муниципальной программы - создание условий, способствующих улучшению жилищных условий и качества жилищного обеспечения жителей, проживающих на территории муниципального образования город Урай.
    </t>
  </si>
  <si>
    <t xml:space="preserve">          Ответственный исполнитель муниципальной программы – управление по учету и распределению муниципального жилого фонда администрации города Урай.</t>
  </si>
  <si>
    <t xml:space="preserve">          Ответственный исполнитель муниципальной программы – управление по культуре и социальным вопросам администрации города Урай.</t>
  </si>
  <si>
    <t xml:space="preserve">          Муниципальная программа утверждена постановлением администрации города Урай от 25.09.2018 №2470. </t>
  </si>
  <si>
    <t xml:space="preserve">          Муниципальная программа утверждена постановлением администрации города Урай от 26.09.2017 №2760.  </t>
  </si>
  <si>
    <t xml:space="preserve">          Ответственный исполнитель муниципальной программы – отдел гражданской защиты населения администрации города Урай.</t>
  </si>
  <si>
    <t>Подпрограмма I «Профилактика правонарушений»</t>
  </si>
  <si>
    <t>Подпрограмма II «Профилактика незаконного оборота и потребления наркотических средств и психотропных веществ»</t>
  </si>
  <si>
    <t xml:space="preserve">          Цели муниципальной программы - обеспечение общественной безопасности, правопорядка и привлечение общественности к осуществлению мероприятий по профилактике правонарушений; совершенствование системы профилактики немедицинского потребления наркотиков; предупреждение террористической и экстремистской деятельности.
    </t>
  </si>
  <si>
    <t xml:space="preserve">          Цели муниципальной программы - создание условий для обеспечения жителей возможностью систематически заниматься физической культурой и спортом, массовым спортом, в том числе повышения уровня обеспеченности населения объектами спорта, а также создание условий для развития детско-юношеского спорта, системы отбора и подготовки спортивного резерва; создание условий для развития внутреннего и въездного туризма на территории города Урай.
    </t>
  </si>
  <si>
    <t>1400000000 Муниципальная программа «Защита населения и территории от чрезвычайных ситуаций, совершенствование гражданской обороны и обеспечение первичных мер пожарной безопасности» на 2019-2030 годы</t>
  </si>
  <si>
    <t xml:space="preserve">          Муниципальная программа утверждена постановлением администрации города Урай от 25.09.2018 №2467.  </t>
  </si>
  <si>
    <t>Подпрограмма I «Обеспечение защиты населения и территории муниципального образования город Урай от чрезвычайных ситуаций»</t>
  </si>
  <si>
    <t>Подпрограмма II «Укрепление пожарной безопасности в городе Урай»</t>
  </si>
  <si>
    <t xml:space="preserve">          Ответственный исполнитель муниципальной программы – муниципальное казенное учреждение  «Управление градостроительства, землепользования и природопользования города Урай». </t>
  </si>
  <si>
    <t xml:space="preserve">          Цели муниципальной программы - обеспечение права жителей города Урай на благоприятную окружающую среду; обеспечение исполнения требований законодательства в области охраны окружающей среды, лесного законодательства; формирование знаний населения города Урай в области охраны окружающей среды.</t>
  </si>
  <si>
    <t>Основное мероприятие «Санитарная очистка и ликвидация несанкционированных свалок на территории города Урай»</t>
  </si>
  <si>
    <t xml:space="preserve">          Цели муниципальной программы - создание условий для устойчивого развития малого и среднего предпринимательства на территории города Урай; создание условий для развития потребительского рынка, расширения предложений товаров и услуг на территории города Урай; создание условий для устойчивого развития агропромышленного комплекса и повышение конкурентоспособности сельскохозяйственной продукции, произведенной на территории города Урай.
    </t>
  </si>
  <si>
    <t>Подпрограмма III «Развитие сельскохозяйственных товаропроизводителей»</t>
  </si>
  <si>
    <t xml:space="preserve">          Ответственный исполнитель муниципальной программы – отдел содействия малому и среднему предпринимательству администрации города Урай. </t>
  </si>
  <si>
    <t xml:space="preserve">          Муниципальная программа утверждена постановлением администрации города Урай от 25.09.2018 №2469.</t>
  </si>
  <si>
    <t xml:space="preserve">          Цели муниципальной программы - повышение качества жизни населения города Урай, развитие экономической, социально-политической, культурной и духовной сфер жизни общества и совершенствование системы государственного и муниципального управления на основе использования информационно-коммуникационных технологий.
    </t>
  </si>
  <si>
    <t xml:space="preserve">          Ответственный исполнитель муниципальной программы - управление по информационным технологиям и связи администрации города Урай.</t>
  </si>
  <si>
    <t xml:space="preserve">          Ответственный исполнитель муниципальной программы – отдел дорожного хозяйства и транспорта администрации города Урай.</t>
  </si>
  <si>
    <t xml:space="preserve">          Цели муниципальной программы - совершенствование существующих и развитие сети автомобильных дорог общего пользования местного значения, повышение пропускной способности транспортных потоков на улично-дорожной сети, повышение безопасности дорожного движения в городе Урай; обеспечение доступности и повышение качества транспортных услуг населению города Урай.
    </t>
  </si>
  <si>
    <t>Подпрограмма I «Дорожное хозяйство»</t>
  </si>
  <si>
    <t>Подпрограмма II «Транспорт»</t>
  </si>
  <si>
    <t xml:space="preserve">          Муниципальная программа утверждена постановлением администрации города Урай от 26.09.2017 №2759.  </t>
  </si>
  <si>
    <t xml:space="preserve">          Ответственный исполнитель муниципальной программы – муниципальное казенное учреждение  «Управление градостроительства, землепользования и природопользования города Урай».
</t>
  </si>
  <si>
    <t xml:space="preserve">          Цель муниципальной программы - повышение эффективности бюджетных расходов в долгосрочной перспективе. Обеспечение условий для устойчивого исполнения расходных обязательств муниципального образования и повышения качества управления муниципальными финансами.
    </t>
  </si>
  <si>
    <t xml:space="preserve">          Муниципальная программа утверждена постановлением администрации города Урай от 26.09.2017 №2757.  
</t>
  </si>
  <si>
    <t xml:space="preserve">          Ответственные исполнители муниципальной программы – отдел по учету и отчетности администрации  города Урай, сводно-аналитический отдел администрации города Урай. </t>
  </si>
  <si>
    <t xml:space="preserve">          Цели муниципальной программы - совершенствование муниципального управления,  повышение его эффективности; совершенствование организации муниципальной службы,  повышение ее эффективности; повышение эффективности исполнения должностными лицами органов местного самоуправления города Урай своих должностных обязанностей по реализации прав и законных интересов жителей в муниципальном образовании городской округ город Урай.
    </t>
  </si>
  <si>
    <t>Подпрограмма I «Создание условий для совершенствования системы муниципального управления»</t>
  </si>
  <si>
    <t>Подпрограмма II «Предоставление государственных и муниципальных услуг»</t>
  </si>
  <si>
    <t>Подпрограмма III «Развитие муниципальной службы и резерва управленческих кадров»</t>
  </si>
  <si>
    <t xml:space="preserve">          Муниципальная программа утверждена постановлением администрации города Урай от 26.09.2017 №2758.  
</t>
  </si>
  <si>
    <t xml:space="preserve">          Ответственный исполнитель муниципальной программы – Муниципальное казенное учреждение «Управление  градостроительства, землепользования и природопользования города Урай». </t>
  </si>
  <si>
    <t xml:space="preserve">          Цели муниципальной программы - создание условий для устойчивого развития территорий города, рационального использования природных ресурсов на основе документов градорегулирования, способствующих дальнейшему развитию жилищной, инженерной, транспортной и социальной инфраструктур города, с учетом интересов граждан, организаций и предпринимателей по созданию благоприятных условий жизнедеятельности; вовлечение в оборот земель, находящихся в  муниципальной собственности; мониторинг и обновление электронной базы градостроительных данных,  обеспечение информационного и электронного взаимодействия; создание условий на территории города Урай для увеличения объемов индивидуального жилищного строительства.
    </t>
  </si>
  <si>
    <t>(тыс.рублей)</t>
  </si>
  <si>
    <t xml:space="preserve">3500000000 Муниципальная программа «Развитие жилищно-коммунального комплекса и повышение энергетической эффективности в городе Урай» на 2019 - 2030 годы
                                 </t>
  </si>
  <si>
    <t>Подпрограмма I «Создание условий для обеспечения содержания объектов жилищно-коммунального комплекса города Урай»</t>
  </si>
  <si>
    <t xml:space="preserve">          Муниципальная программа утверждена постановлением администрации города Урай от 25.09.2018 №2468.  
</t>
  </si>
  <si>
    <t xml:space="preserve">          Ответственный исполнитель муниципальной программы – Муниципальное казенное учреждение «Управление жилищно-коммунального хозяйства города Урай». </t>
  </si>
  <si>
    <t xml:space="preserve">          Цели муниципальной программы - формирование благоприятных и комфортных условий для проживания населения на территории города Урай, повышение надежности и качества предоставления жилищно-коммунальных услуг; повышение энергосбережения и энергетической эффективности.
    </t>
  </si>
  <si>
    <t>Итого:</t>
  </si>
  <si>
    <t>0200000000   Муниципальная программа «Развитие образования и молодежной политики в городе Урай» на 2019-2030 годы</t>
  </si>
  <si>
    <t xml:space="preserve">          Муниципальная программа утверждена постановлением администрации города Урай от 27.09.2018 №2502.</t>
  </si>
  <si>
    <t xml:space="preserve">          Ответственный исполнитель муниципальной программы – управление образования и молодежной политики администрации города Урай.</t>
  </si>
  <si>
    <t xml:space="preserve">Подпрограмма I «Дошкольное образование»      </t>
  </si>
  <si>
    <t xml:space="preserve">Подпрограмма IV «Развитие муниципальной методической службы»        </t>
  </si>
  <si>
    <t xml:space="preserve">Подпрограмма VI «Молодежная политика»  </t>
  </si>
  <si>
    <t xml:space="preserve">Подпрограмма VII «Каникулярный отдых»  </t>
  </si>
  <si>
    <t xml:space="preserve">          Ответственный исполнитель муниципальной программы – комитет по финансам администрации города Урай.</t>
  </si>
  <si>
    <t>Наименование программы</t>
  </si>
  <si>
    <t>4. Муниципальная программа «Поддержка социально ориентированных некоммерческих организаций в городе Урай» на 2018-2030 годы</t>
  </si>
  <si>
    <t>5. Муниципальная программа «Улучшение жилищных условий жителей, проживающих на территории муниципального образования город Урай» на 2019-2030 годы</t>
  </si>
  <si>
    <t>в том числе Дорожный фонд</t>
  </si>
  <si>
    <t xml:space="preserve">          Цель муниципальной программы - повышение качества и комфорта городской среды на территории муниципального образования город Урай.</t>
  </si>
  <si>
    <t>% исполнения к годовым плановым назначениям</t>
  </si>
  <si>
    <t>Подпрограмма I «Модернизация и развитие учреждений в сфере культуры»</t>
  </si>
  <si>
    <t>Основное мероприятие «Предоставление финансовой поддержки социально ориентированным некоммерческим организациям, предоставляющим гражданам услуги (работы) в социальной сфере»</t>
  </si>
  <si>
    <t>Основное мероприятие «Выплата возмещений за жилые помещения в рамках соглашений, заключенных с собственниками изымаемых жилых помещений»</t>
  </si>
  <si>
    <t>Основное мероприятие «Предоставление молодым семьям социальных выплат в виде субсидий»</t>
  </si>
  <si>
    <t xml:space="preserve">Основное мероприятие «Приобретение жилых помещений для обеспечения жилыми помещениями специализированного жилищного фонда по договорам найма специализированных жилых помещений детей-сирот и детей, оставшихся без попечения родителей, лиц из числа детей-сирот и детей, оставшихся без попечения родителей» </t>
  </si>
  <si>
    <t>Подпрограмма III «Участие в профилактике терроризма, а также минимизации и (или)ликвидации последствий проявлений терроризма»</t>
  </si>
  <si>
    <t>Подпрограмма V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города Урай, обеспечение социальной и культурной адаптации мигрантов, профилактика межнациональных (межэтнических), межконфессиональных конфликтов»</t>
  </si>
  <si>
    <t>Основное мероприятие «Развитие информационных систем, инфраструктуры информационного общества и цифровой экономики на территории  муниципального образования города Урай»</t>
  </si>
  <si>
    <t xml:space="preserve">Основное мероприятие «Формирование муниципальной телекоммуникационной инфраструктуры и развитие сервисов на ее основе» </t>
  </si>
  <si>
    <t>Основное мероприятие «Информирование населения через средства массовой информации»</t>
  </si>
  <si>
    <t>Основное мероприятие «Обеспечение деятельности муниципального бюджетного учреждения газета «Знамя»</t>
  </si>
  <si>
    <t>Основное мероприятие «Благоустройство территорий муниципального образования»</t>
  </si>
  <si>
    <t xml:space="preserve">Основное мероприятие «Мероприятия по подготовке документов градорегулирования» </t>
  </si>
  <si>
    <t xml:space="preserve">Основное мероприятие «Обеспечение реализации МКУ «УГЗиП г.Урай» функций и полномочий администрации города Урай в сфере градостроительства» </t>
  </si>
  <si>
    <t>Основное мероприятие «Обеспечение реализации МКУ «УКС г.Урай» функций и полномочий администрации города Урай в сфере капитального строительства»</t>
  </si>
  <si>
    <t xml:space="preserve">Основное мероприятие «Работы и мероприятия по землеустройству, подготовке и предоставлению земельных участков» </t>
  </si>
  <si>
    <t>2. Муниципальная программа «Развитие физической культуры, спорта и туризма в городе Урай» на 2019-2030 годы</t>
  </si>
  <si>
    <t>3. Муниципальная программа «Культура города Урай» на 2017-2021 годы</t>
  </si>
  <si>
    <t xml:space="preserve"> </t>
  </si>
  <si>
    <t>Подпрограмма III "Формирование законопослушного поведения участников дорожного движения"</t>
  </si>
  <si>
    <t>Подпрограмма I «Развитие малого и среднего предпринимательства», в том числе:</t>
  </si>
  <si>
    <t>Региональный проект «Формирование комфортной городской среды»</t>
  </si>
  <si>
    <t>Всего на реализацию национальных (региональных) проектов</t>
  </si>
  <si>
    <t>Наименование программы (подпрограммы, мероприятия)</t>
  </si>
  <si>
    <t>1. Муниципальная программа «Развитие образования и молодежной политики в городе Урай» на 2019-2030 годы</t>
  </si>
  <si>
    <t>Уточненный план на 2021 год</t>
  </si>
  <si>
    <t>6. Муниципальная программа «Защита населения и территории от чрезвычайных ситуаций, совершенствование гражданской обороны и обеспечение первичных мер пожарной безопасности» на 2019-2030 годы</t>
  </si>
  <si>
    <t xml:space="preserve">7. Муниципальная программа «Охрана окружающей среды в границах города Урай» </t>
  </si>
  <si>
    <t xml:space="preserve">8. Муниципальная программа «Развитие транспортной системы города Урай» </t>
  </si>
  <si>
    <t>9. Муниципальная программа «Профилактика правонарушений на территории города Урай» на 2018-2030 годы</t>
  </si>
  <si>
    <t xml:space="preserve">10. Муниципальная программа «Развитие малого и среднего предпринимательства, потребительского рынка и сельскохозяйственных товаропроизводителей города Урай» </t>
  </si>
  <si>
    <t>11. Муниципальная программа «Информационное общество – Урай» на 2019-2030 годы</t>
  </si>
  <si>
    <t>12. Муниципальная программа «Формирование современной городской среды муниципального образования город Урай» на 2018-2022 годы</t>
  </si>
  <si>
    <t>13. Муниципальная программа «Обеспечение градостроительной деятельности на территории города Урай» на  2018-2030 годы</t>
  </si>
  <si>
    <t xml:space="preserve">14. Муниципальная программа «Управление муниципальными финансами в городе Урай» </t>
  </si>
  <si>
    <t>15. Муниципальная программа «Совершенствование и развитие муниципального управления в городе Урай» на 2018-2030 годы</t>
  </si>
  <si>
    <t>16. Муниципальная программа «Развитие жилищно-коммунального комплекса и повышение энергетической эффективности в городе Урай» на 2019-2030 годы</t>
  </si>
  <si>
    <t>Утверждено на 2021 год (уточненный план)</t>
  </si>
  <si>
    <t>Региональный проект «Культурная среда»</t>
  </si>
  <si>
    <t>Реализация мероприятий через инициативные проекты</t>
  </si>
  <si>
    <t>0300000000 Муниципальная программа«Развитие физической культуры, спорта и туризма в городе Урай» на 2019-2030 годы</t>
  </si>
  <si>
    <t>Подпрограмма III «Обеспечение муниципальной поддержки учреждений культуры и организаций дополнительного образования в области искусства»</t>
  </si>
  <si>
    <t>0400000000   Муниципальная программа «Культура города Урай» на 2017-2021 годы»</t>
  </si>
  <si>
    <t>0700000000 Муниципальная программа «Поддержка социально ориентированных некоммерческих  организаций в городе Урай» на 2018 - 2030 годы</t>
  </si>
  <si>
    <t>0800000000 Муниципальная программа «Улучшение жилищных условий жителей, проживающих на территории муниципального образования город Урай» на 2019-2030 годы</t>
  </si>
  <si>
    <t>Основное мероприятие «Приобретение жилых помещений у застройщиков и у лиц, не являющихся застройщиками, в многоквартирных домах, введенных в эксплуатацию не ранее 5 лет, предшествующих текущему году, а также в жилых домах, указанных в пункте 2 части 2 статьи 49 Градостроительного кодекса Российской Федерации, в строящихся многоквартирных домах или в многоквартирных домах, в которых жилые помещения будут созданы в будущем»</t>
  </si>
  <si>
    <t>Основное мероприятие «Улучшение жилищных условий ветеранов Великой Отечественной войны и вставших на учет в качестве нуждающихся в жилых помещениях до 01.01.2005 ветеранов боевых действий, инвалидов и семей, имеющих детей-инвалидов»</t>
  </si>
  <si>
    <t xml:space="preserve">1500000000 Муниципальная программа «Охрана окружающей среды в границах города Урай» </t>
  </si>
  <si>
    <t xml:space="preserve">1800000000 Муниципальная программа «Развитие транспортной системы города Урай» </t>
  </si>
  <si>
    <t xml:space="preserve">2200000000 Муниципальная программа «Профилактика правонарушений на территории города Урай» на 2018-2030 годы </t>
  </si>
  <si>
    <t>2300000000 Муниципальная программа «Развитие малого и среднего предпринимательства, потребительского рынка и сельскохозяйственных товаропроизводителей города Урай»</t>
  </si>
  <si>
    <t>2400000000 Муниципальная программа «Информационное общество – Урай» на 2019-2030 годы</t>
  </si>
  <si>
    <t>Основное мероприятие «Обеспечение информационной безопасности в администрации города Урай, органах администрации города Урай, муниципальных казенных, бюджетных и автономных учреждениях города Урай»</t>
  </si>
  <si>
    <t xml:space="preserve">2500000000 Муниципальная программа «Формирование современной городской среды муниципального образования город Урай» на 2018-2022 годы» </t>
  </si>
  <si>
    <t xml:space="preserve">2600000000 Муниципальная программа «Обеспечение градостроительной деятельности на территории города Урай» на  2018-2030 годы                                   </t>
  </si>
  <si>
    <t>Основное мероприятие «Строительство систем инженерной инфраструктуры в целях обеспечения инженерной подготовки земельных участков для жилищного строительства»</t>
  </si>
  <si>
    <t xml:space="preserve">2800000000 Муниципальная программа «Управление муниципальными финансами в городе Урай» </t>
  </si>
  <si>
    <t xml:space="preserve">          Муниципальная программа утверждена постановлением администрации города Урай от от 26.09.2017 №2757.  
</t>
  </si>
  <si>
    <t xml:space="preserve">          Муниципальная программа утверждена постановлением администрации города Урай от  от  30.09.2020 №2366.   </t>
  </si>
  <si>
    <t xml:space="preserve">          Муниципальная программа утверждена постановлением администрации города Урай от от  29.09.2020 №2341.  
</t>
  </si>
  <si>
    <t xml:space="preserve">          Муниципальная программа утверждена постановлением администрации города Урай от 30.09.2020 №2358.  </t>
  </si>
  <si>
    <t xml:space="preserve">Основное мероприятие «Организация планирования, исполнения бюджета и формирование отчетности об исполнении бюджета городского округа» </t>
  </si>
  <si>
    <t xml:space="preserve">Основное мероприятие «Обеспечение деятельности Комитета по финансам администрации города Урай» </t>
  </si>
  <si>
    <t xml:space="preserve">Основное мероприятие «Реализация мер, направленных на увеличение налоговых и неналоговых доходов бюджета городского округа» </t>
  </si>
  <si>
    <t>Расходы в отчетном периоде производились с учетом фактического исполнения.</t>
  </si>
  <si>
    <t xml:space="preserve">2900000000 Муниципальная программа «Совершенствование и развитие муниципального управления в городе Урай» на 2018-2030 годы» </t>
  </si>
  <si>
    <t xml:space="preserve">Подпрограмма IV «Поддержка местных (муниципальных) инициатив и участия населения в осуществлении местного самоуправления на территории муниципального образования город Урай»  </t>
  </si>
  <si>
    <t>Всего на проведение мероприятий через инициативные проекты, в том числе:</t>
  </si>
  <si>
    <t xml:space="preserve">Примечание (причины неисполнения от плановых назначений отчетного периода) </t>
  </si>
  <si>
    <t>Подпрограмма II «Поддержка творческих и социокультурных гражданских инициатив, способствующих самореализации населения. Вовлечение граждан в культурную деятельность»</t>
  </si>
  <si>
    <t>6. Муниципальная программа «Развитие жилищно-коммунального комплекса и повышение энергетической эффективности в городе Урай» на 2019-2030 годы</t>
  </si>
  <si>
    <t>1.Национальный проект «Культура»</t>
  </si>
  <si>
    <t>2. Национальный проект «Жилье и городская среда»</t>
  </si>
  <si>
    <t>3. Национальный проект «Малое и среднее предпринимательство и поддержка индивидуальной предпринимательской инициативы»</t>
  </si>
  <si>
    <t>Реализация инициативных проектов, отобранных по результатам конкурса (инициативный проект "IT-компетенций "ТЕРРИТОРИЯ РАВНЫХ")</t>
  </si>
  <si>
    <t>Реализация инициативных проектов, отобранных по результатам конкурса (инициативный проект «IT-компетенций «ТЕРРИТОРИЯ РАВНЫХ»)</t>
  </si>
  <si>
    <t xml:space="preserve">Реализация инициативных проектов, отобранных по результатам конкурса (инициативные проекты «Развитие и популяризация биатлона и лыжных гонок в городе Урай», «Ремонт трибуны городского стадиона  «Нефтяник» на 500 мест ) </t>
  </si>
  <si>
    <t xml:space="preserve">Реализация инициативных проектов, отобранных по результатам конкурса (инициативный проект «Развитие и популяризация биатлона и лыжных гонок в городе Урай») </t>
  </si>
  <si>
    <t xml:space="preserve">Реализация инициативных проектов, отобранных по результатам конкурса (инициативный проект «Ремонт трибуны городского стадиона  «Нефтяник» на 500 мест) </t>
  </si>
  <si>
    <t>Региональный проект  «Акселерация субъектов малого и среднего предпринимательства»
(финансовая поддержка субъектам малого и среднего предпринимательства)</t>
  </si>
  <si>
    <t>Подпрограмма II «Развитие сельскохозяйственных товаропроизводителей»</t>
  </si>
  <si>
    <t>Реализация инициативных проектов, отобранных по результатам конкурса («Пусть наш двор станет лучше» (Обустройство 5 придомовых территорий в мкр. 2 и 2А новыми детскими площадками для игр), «Создание условий для работы в городе Урай городских центров временного содержания бездомных собак и кошек (Обустройство центра временного содержания собак без владельцев «101 Дворянин», помещения для размещения центр временного содержания кошек без владельцев «Кошкин дом»)</t>
  </si>
  <si>
    <t>Реализация инициативных проектов, отобранных по результатам конкурса («Изготовление и установка на набережной реки Конда им. Александра Петрова «Берег Сури» арт-объекта, символизирующего птицу Сури, «Обустройство в районе Управления социальной защиты населения места отдыха с установкой беседки»</t>
  </si>
  <si>
    <t>Реализация инициативных проектов, отобранных по результатам конкурса («Обустройство в районе Управления социальной защиты населения места отдыха с установкой беседки»)</t>
  </si>
  <si>
    <t>Реализация инициативных проектов, отобранных по результатам конкурса (инициативный проект «Изготовление и установка на набережной реки Конда им. Александра Петрова «Берег Сури» арт-объекта, символизирующего птицу Сури)</t>
  </si>
  <si>
    <t>Реализация инициативных проектов, отобранных по результатам конкурса (инициативный проект «Пусть наш двор станет лучше» (Обустройство 5 придомовых территорий в мкр. 2 и 2А новыми детскими площадками для игр)</t>
  </si>
  <si>
    <t>Реализация инициативных проектов, отобранных по результатам конкурса (инициативный проект «Создание условий для работы в городе Урай городских центров временного содержания бездомных собак и кошек (Обустройство центра временного содержания собак без владельцев «101 Дворянин», помещения для размещения центр временного содержания кошек без владельцев «Кошкин дом»)</t>
  </si>
  <si>
    <t xml:space="preserve">Подпрограмма IV «Участие в профилактике экстремизма,  а также минимизации и (или)ликвидации последствий проявлений экстремизма» </t>
  </si>
  <si>
    <r>
      <t>Региональный проект «Культурная среда»</t>
    </r>
    <r>
      <rPr>
        <sz val="11"/>
        <color theme="1"/>
        <rFont val="Times New Roman"/>
        <family val="1"/>
        <charset val="204"/>
      </rPr>
      <t xml:space="preserve"> (обновление материально-технической базы Детской школы искусств (приобретение музыкальных инструментов, оборудования и учебных материалов))</t>
    </r>
  </si>
  <si>
    <r>
      <rPr>
        <b/>
        <sz val="11"/>
        <color theme="1"/>
        <rFont val="Times New Roman"/>
        <family val="1"/>
        <charset val="204"/>
      </rPr>
      <t xml:space="preserve">Региональный проект «Формирование комфортной городской среды» </t>
    </r>
    <r>
      <rPr>
        <sz val="11"/>
        <color theme="1"/>
        <rFont val="Times New Roman"/>
        <family val="1"/>
        <charset val="204"/>
      </rPr>
      <t>(благоустроительные работы на объекте «Набережная реки Конда имени Александра Петрова» (1 этап)). В 2020 году проект «Набережная  реки Конда имени Александра Петрова» признан победителем Всероссийского конкурса лучших проектов создания комфортной городской среды. На реализацию проекта муниципальному образованию из федерального бюджета доведены межбюджетные трансферты в сумме 70 млн.руб.</t>
    </r>
  </si>
  <si>
    <r>
      <t xml:space="preserve">Региональный проект «Акселерация субъектов малого и среднего предпринимательства» </t>
    </r>
    <r>
      <rPr>
        <sz val="11"/>
        <color theme="1"/>
        <rFont val="Times New Roman"/>
        <family val="1"/>
        <charset val="204"/>
      </rPr>
      <t>(финансовая поддержка субъектам малого и среднего предпринимательства)</t>
    </r>
  </si>
  <si>
    <t xml:space="preserve">Наименование проекта </t>
  </si>
  <si>
    <t>2. Муниципальная программа«Развитие физической культуры, спорта и туризма в городе Урай» на 2019-2030 годы, в том числе:</t>
  </si>
  <si>
    <t>3. Муниципальная программа «Культура города Урай» на 2017-2021 годы»</t>
  </si>
  <si>
    <t>4. Муниципальная программа «Формирование современной городской среды муниципального образования город Урай» на 2018-2022 годы</t>
  </si>
  <si>
    <t xml:space="preserve">5. Муниципальная программа «Совершенствование и развитие муниципального управления в городе Урай» на 2018-2030 годы» </t>
  </si>
  <si>
    <t xml:space="preserve">          Исполнение по муниципальным программам за 2021 года</t>
  </si>
  <si>
    <t xml:space="preserve">Приложение 3 </t>
  </si>
  <si>
    <t xml:space="preserve"> к разделу 3 пояснительной записки формы 0503360</t>
  </si>
  <si>
    <t xml:space="preserve">исполнено на 01.01.2022 </t>
  </si>
  <si>
    <t>Расходы бюджета городского округа на реализацию региональных (национальных) проектов за 2021 год</t>
  </si>
  <si>
    <t>Исполнение по мероприятиям, реализация которых осуществлялась в 2021 году через инициативные проекты</t>
  </si>
  <si>
    <t>Экономия за счет дней, пропущенных учащимися по причине болезни и в связи с проведением карантинных мероприятий в период коронавирусной инфекции COVID-2019</t>
  </si>
  <si>
    <t xml:space="preserve">Экономия средств в связи с проведением курсов профессиональной переподготовки, стажировки в режиме он-лайн (отменой выезда по причине неблагопрятной эпид.обстановки) и экономией по итогам проведения торгов на приобретение оборудования для людей с нарушениями здоровья в рамках проекта "Территория равных" </t>
  </si>
  <si>
    <t>Экономия в результате конкурсных процедур на приобретение оборудования для людей с нарушениями здоровья</t>
  </si>
  <si>
    <t>Оплата произведена за фактически выполненные работы. Неосвоение средств в сумме 55,9 тыс.руб. связано с условиями оплаты муниципального контракта на выполнение работ по санитарной очистке и ликвидации места несанкционированного размещения отходов на территории города Урай, расположенного по адресу: район Орбита - январь 2022 года.</t>
  </si>
  <si>
    <t>Отклонение обусловлено отказом собственников расселяемого жилого помещения от получения денежного возмещения в теущем году.</t>
  </si>
  <si>
    <t>Экономия средств сложилась по причине того, что одна из молодых семей, получивших свидетельство в 2021 году, субсидией не воспользовалась</t>
  </si>
  <si>
    <t>Не в полном объеме освоены средства, предусмотренные на выполнение работ, связанных с осуществлением регулярных перевозок пассажиров и багажа автомобильным транспортом на автобусных маршрутах. Согласно условиям заключенных муниципальных контрактов оплата за декабрь 2021 года будет произведена в январе 2022 года, по факту оказания услуг.  Средства в сумме 305,3 тыс. рубл. будут освоены в I квартале 2022 года.</t>
  </si>
  <si>
    <t xml:space="preserve">Неосвоение средств связано с условиями заключенных муниципальных контрактов на оказание услуг по проведению курсов повышения квалификации в сумме 210,0  тыс.руб. и оказание полиграфических услуг в сумме 20,0 тыс. руб. Оплата согласно заключенных договоров (контрактов) январь 2022 года. </t>
  </si>
  <si>
    <t>Неосвоены средства в сумме 75,0 тыс.руб., срок оплаты согласно условиям заключенного договора по сопровождению и развитию информационных порталов муниципального образования и официального сайта администрации города Урай - январь 2022 года.</t>
  </si>
  <si>
    <t>Основное мероприятие «Изготовление и установка объектов внешнего благоустройства на общественных территориях», в том числе:</t>
  </si>
  <si>
    <t xml:space="preserve">Расходы произведены с учетом фактического исполнения. </t>
  </si>
  <si>
    <t xml:space="preserve">Неосовение средств связано с условиями заключенных муниципальных контрактов: 1)объект «Набережная реки Конда имени Александра Петрова»  благоустройство территории вокруг входного павильона в сумме 1 384,5 тыс. руб.; 2) объект «Сквер Романтиков» выполнение проектных работ в сумме 599,4 тыс.руб.3) объект  «Благоустройство дворовой территории жилых домов № 4-6, №11 микрорайона Западный» выполнение проектных работ в сумме 579,5 тыс. руб.;4) объект «Благоустройство дворовой территории жилого дома № 11, микрорайона Западный» выполнение проектных работ в сумме 276,6 тыс. руб.;5) объект «Реконструкция площади Первооткрывателей»  инженерные изыскания и выполнение проектных работ в сумме 849,9 тыс. руб.;6)объект «Благоустройство территории в районе мкр. 1 вдоль улицы Ленина, Бульвар «Содружества» в сумме 801,2 тыс. руб. поставка малых архитектурных форм. Освоение средств I полугодие 2022 года. Остальные контракты закрыты по факту оказанных услуг.                      
      </t>
  </si>
  <si>
    <t xml:space="preserve">Неисполнение по причине наличия  договора (контракта) на программное сопровождение со сроком оплаты- январь 2022 года в сумме 15,1 тыс.руб. </t>
  </si>
  <si>
    <t>Остаток средств сложился по оплате начислений на оплату труда. Срок уплаты - январь 2022 года</t>
  </si>
  <si>
    <t xml:space="preserve">Остаток средств сложился по оплате начислений на оплату труда. Срок уплаты - январь 2022 года. </t>
  </si>
  <si>
    <t xml:space="preserve">Неосвоение средств связано:1) Объект «Реконструкция МБДОУ №19» по договору на выполнение ПИР на сумму 1 149,9 тыс. руб. подрядчиком работы не выполнены. Ведется претензионная работа, кроме того не заключен договор на работы по оснащению помещением поста охраны на 1 этаже с переносом инженерно-технических средств защиты объекта на сумму 3 000,0 тыс.руб. в связи с неисполнением обязательств по договору на выполнение проектно-изыскательских работ. В адрес проектировщика были направлены претензии. ;2) Перенос сроков выполнения работ по комплексному ремонту оконных блоков МБДОУ «Детский сад №12» и оплатой до 15.02.2022 в сумме 464,6 тыс.руб.;3) Ремонт входных групп МБДОУ «Детский сад №12» в сумме 861,5 тыс.руб. и  ремонт крылец МБДОУ «Детский сад №14» в сумме 1 161,5 тыс.руб.не освоены в связи с признанием специализированной организацией состояния входных групп и крылец аварийным и подлежащим сносу. В 2022 году будет выполнено тех.обследование и согласно заключения будет принято дальнейшее решение по выполнению необходимым работ; 5) Объект «Капитальный ремонт МБОУ «Гимназия им А.И. Яковлева»  на выполнение работ по устройству гидроизоляции и теплоизоляции фундамента и стен цокольного этажа, а также выполнение работ по усилению железобетонного перекрытия композитными материалами дважды объявлялись торги. В 2022 году договора заключены на сумму – 20 011,5 тыс.руб., работы планируются к выполнению в I полугодии 2022 года.                                           
</t>
  </si>
  <si>
    <t>Экономия в результате фактически произведенных расходов (оплата путевок и проезда санаторно-курортного лечения,  служебные командировки, оплатой услуг связи и прочих расходов), наличие большого количества больничных листов</t>
  </si>
  <si>
    <t>Неосвоение средств сложилось в связи с остатком средств по оплате начислений на оплату труда в сумме 372,1 тыс.руб. Срок уплаты - январь 2022 года. Кроме того, согласно условиям заключенных договоров со сроком оплаты- январь 2022 года в сумме 332,6 тыс.руб.(выполнение работ по защите информации «Система 112», поставка камер видеонаблюдения, 2 аппарата IP телефонии). Остальное неисполнение сложилось по причине оплаты услуг по фактически произведенным затратам.</t>
  </si>
  <si>
    <t xml:space="preserve">Выполнение работ по содержанию автомобильной дороги производственной зоны и жилой зоны закрыто по факту выполненных работ.
Не в полном объеме освоены средства по следующим мероприятиям:
1)выполнение инженерно-геодезических и инженерно-геологических изысканий на объекте «Устройство проезда в мкр. Лесной» в сумме 160,0 тыс. руб. со сроком исполнения во 2 квартале 2022 года; 
2) строительство проезда по ул.Луговая на объекте «Устройство проездов в микрорайоне Солнечный» в сумме 1 369,9 тыс.руб., оплата согласно условий муниципального контракта январь 2022 года; 
3) разработкой ПСД на объекте «Устройство тротуара, проезда и освещения от улицы Южная до станции «Орбита» в сумме 412,4 тыс. руб., ввиду отсутствия потенциальных подрядчиков (проведено исследование рынка) на выполнение данных работ, прорабатывается вопрос  по реализации проекта в рамках КЖЦ (проектирование, реконструкция, содержание);4) выполнение инженерных изысканий, подготовка проектной и рабочей документации в целях кап. ремонта объекта капитального строительства «Капитальный ремонт моста через р. Колосья» в сумме 762,3 тыс.руб.со сроком исполнения январь 2022 года;
5) выполнение работ по осуществлению подготовки проектной документации в целях кап. ремонта объекта капитального строительства «Капитальный ремонт моста через р. Колосья» в сумме 1 353,4 тыс.рублей (в декабре 2021г. начата конкурсная процедура, заключение контракта 2022г.).
</t>
  </si>
  <si>
    <t>Неосвоение средств в сумме 80,0 тыс.руб. в связи с несвоевременным заключением договора на повышение квалификации работников в сфере профилактики наркомании. В январе 2022 года осуществлен возврат средств в Департамент финансов ХМАО-Югры.</t>
  </si>
  <si>
    <t>Неосвоены средства в сумме 31,6 тыс.руб. , срок оплаты согласно условиям договора по техническому сопровождению оборудования и программного обеспечения (приобретены ЭП, средства защиты информации) -январь 2022 года.</t>
  </si>
  <si>
    <t>Неосвоение средств связано c условиями заключенных муниципальных контрактов: 1) объект «Обустройство кладбища №2» выполнение ПИР в сумме 2 002,0 тыс.руб., 2)приобретение светодиодных гирлянд и веток для ели  в сумме 308,1 тыс. руб. Освоение средств -2022 год. Остальная оплата за выполненные работы по благоустройству произведена согласно фатически оказанных услуг.</t>
  </si>
  <si>
    <t>Неосвоение средств связано с уловиями заключенных МК: 1) поставка компьютерного оборудования в размере 75,1 тыс.руб. 2) поставка сплит системы в размере 30,1 тыс.руб. Срок оплаты по условиям заключенных МК - январь 2022 года. Так же не оплачены начисления на выплаты по оплате труда в сумме 367,5 тыс.руб. Срок уплаты - январь 2022 года.  Остальные расходы производились с учетом фактического исполнения.</t>
  </si>
  <si>
    <t xml:space="preserve">Неосвоение средств связано с условиями заключенного МК по поставке офисной мебели и изготовлению вывески - в сумме 109,3 тыс.руб. Срок оплаты по условиям заключенных муниципальных контрактов - январь 2022 года. Так же не оплачены начисления на выплаты по оплате труда в сумме 521,5 тыс.руб. Срок уплаты - январь 2022 года.  Остальные расходы производились с учетом фактического исполнения. </t>
  </si>
  <si>
    <t>Неосвоение средств связано с условиями заключенных МК на выполнение кадастровых работ по земельным участкам под ИЖС мкр.Солнечный, под строительство многоквартирного жилого дома микрорайон Центральный, по земельному участку под многоквартирный жилой дом микрорайон Западный, по земельному участку под кладбище. Срок выполнения работ 2 квартал 2022.</t>
  </si>
  <si>
    <t xml:space="preserve">Неосвоение средств обясняется следующим: по объекту  «Инженерные сети по ул. Спокойная, Южная в городе Урай» (строительство сетей газоснабжения в сумме 1 826,9 тыс.руб.)  19.07.2021г., 06.08.2021г.,14.12.2021  в ЕИС было размещено извещение о проведении закупки на выполнение работ по строительству сетей газоснабжения. По окончании срока подачи заявок на участие в аукционе не подано ни одной заявки,  электронные аукционы признаны несостоявшимися. Так же, по итогам прямых переговоров с потенциальными подрядчиками, предложений по строительству инженерных сетей газоснабжения не поступило.                                                                                                                                                                                                                                                                                                                             По объекту «Инженерные сети водоснабжения переулка Тихий, переулка Ясный микрорайона «Солнечный» заключен договор на выполнение кадастровых работ, изготовлению технических планов в сумме 29,0 тыс.руб. со сроком оплаты в январе 2022 года.     </t>
  </si>
  <si>
    <t>Расходы по содержанию администрации города производились с учетом фактического исполнения. Неосвоены средства по начислениям на выплаты по оплате труда в сумме 3 200,6 тыс.руб. Срок уплаты - январь 2022 года. Кроме того, согласно условиям заключенных договоров на поставку продуктов декоративного садоводства, продовольственной продукции, вычислительной техники и оборудования, тех.обслуживание орг.техники, подписке на периодические издания на общую сумму 523,7 тыс.руб. Оплата будет произведена в I квартале 2022 года.</t>
  </si>
  <si>
    <t>Срок оплаты заключенного договора на оказание образовательной услуги на тему «Основы протокольной практики» в сумме 63,0 тыс.руб.  - январь 2022 года</t>
  </si>
  <si>
    <t xml:space="preserve">Оплата произведена за фактически выполненные работы по объектам внешнего благоустройства.Содержание  автомобильных дорог жилой зоны и промзоны закрыто по фактически выполненным работам. Кроме,того по объекту «Реконструкция канализационных очистных сооружений»  в феврале 2021 года был заключен контракт  на выполнение ПИР в связи с неисполнением подрядной организацией контрактных обязательств  01.06.2021 контракт был расторгнут в одностороннем порядке. 31.08.2021 Арбитражным судом ХМАО-Югры. Дополнительно 23.12.2021 года были выделены 9 291,1 тыс. рублей. 30.12.2021 в ЕИС размещено извещение о проведении закупки на разработку ПСД в сумме 13121,0 тыс.рублей. В 2022 году после проведения торгов будет заключен новый муниципальный контракт на выполнение ПСД. Согласно условиям заключенных МК будет произведена оплата в I полугодии 2022 года по следующим контактам: 1) «Снос аварийных многоквартирных жилых домов» в сумме 926,4 тыс. рублей;2) за выполнение работ по перепланировке жилого помещения для обеспечения беспрепятственного доступа инвалидов по адресу мкр.Лесной в сумме 531,0 тыс. рублей;3)выполнение восстановления асфальтобетонного покрытия в сумме 167,0 тыс. руб. 4) поставка МАФов  и детского игрового оборудования  в сумме 60,1 тыс.руб. </t>
  </si>
</sst>
</file>

<file path=xl/styles.xml><?xml version="1.0" encoding="utf-8"?>
<styleSheet xmlns="http://schemas.openxmlformats.org/spreadsheetml/2006/main">
  <numFmts count="9">
    <numFmt numFmtId="164" formatCode="_-* #,##0.00_р_._-;\-* #,##0.00_р_._-;_-* &quot;-&quot;??_р_._-;_-@_-"/>
    <numFmt numFmtId="165" formatCode="_-* #,##0.0_р_._-;\-* #,##0.0_р_._-;_-* &quot;-&quot;??_р_._-;_-@_-"/>
    <numFmt numFmtId="166" formatCode="_-* #,##0.0\ _₽_-;\-* #,##0.0\ _₽_-;_-* &quot;-&quot;?\ _₽_-;_-@_-"/>
    <numFmt numFmtId="167" formatCode="#,##0.0;[Red]\-#,##0.0;0.0"/>
    <numFmt numFmtId="168" formatCode="0000000000"/>
    <numFmt numFmtId="169" formatCode="#,##0.0"/>
    <numFmt numFmtId="170" formatCode="0.0"/>
    <numFmt numFmtId="171" formatCode="#,##0.0_ ;\-#,##0.0\ "/>
    <numFmt numFmtId="172" formatCode="_-* #,##0.0_р_._-;\-* #,##0.0_р_._-;_-* &quot;-&quot;?_р_._-;_-@_-"/>
  </numFmts>
  <fonts count="35">
    <font>
      <sz val="11"/>
      <color theme="1"/>
      <name val="Calibri"/>
      <family val="2"/>
      <charset val="204"/>
      <scheme val="minor"/>
    </font>
    <font>
      <sz val="11"/>
      <color theme="1"/>
      <name val="Calibri"/>
      <family val="2"/>
      <charset val="204"/>
      <scheme val="minor"/>
    </font>
    <font>
      <sz val="11"/>
      <name val="Times New Roman"/>
      <family val="1"/>
      <charset val="204"/>
    </font>
    <font>
      <sz val="10"/>
      <name val="Arial"/>
      <family val="2"/>
      <charset val="204"/>
    </font>
    <font>
      <sz val="11"/>
      <color theme="1"/>
      <name val="Times New Roman"/>
      <family val="1"/>
      <charset val="204"/>
    </font>
    <font>
      <sz val="11"/>
      <color rgb="FFFF0000"/>
      <name val="Calibri"/>
      <family val="2"/>
      <charset val="204"/>
      <scheme val="minor"/>
    </font>
    <font>
      <sz val="11"/>
      <color rgb="FFFF0000"/>
      <name val="Times New Roman"/>
      <family val="1"/>
      <charset val="204"/>
    </font>
    <font>
      <sz val="10"/>
      <color rgb="FFFF0000"/>
      <name val="Times New Roman"/>
      <family val="1"/>
      <charset val="204"/>
    </font>
    <font>
      <b/>
      <sz val="11"/>
      <color rgb="FFFF0000"/>
      <name val="Times New Roman"/>
      <family val="1"/>
      <charset val="204"/>
    </font>
    <font>
      <i/>
      <sz val="10"/>
      <color rgb="FFFF0000"/>
      <name val="Times New Roman"/>
      <family val="1"/>
      <charset val="204"/>
    </font>
    <font>
      <sz val="12"/>
      <color rgb="FFFF0000"/>
      <name val="Times New Roman"/>
      <family val="1"/>
      <charset val="204"/>
    </font>
    <font>
      <b/>
      <sz val="11"/>
      <color rgb="FFFF0000"/>
      <name val="Calibri"/>
      <family val="2"/>
      <charset val="204"/>
      <scheme val="minor"/>
    </font>
    <font>
      <sz val="10"/>
      <color rgb="FFFF0000"/>
      <name val="Calibri"/>
      <family val="2"/>
      <charset val="204"/>
      <scheme val="minor"/>
    </font>
    <font>
      <i/>
      <sz val="11"/>
      <color rgb="FFFF0000"/>
      <name val="Calibri"/>
      <family val="2"/>
      <charset val="204"/>
      <scheme val="minor"/>
    </font>
    <font>
      <i/>
      <sz val="10"/>
      <color rgb="FFFF0000"/>
      <name val="Calibri"/>
      <family val="2"/>
      <charset val="204"/>
      <scheme val="minor"/>
    </font>
    <font>
      <sz val="12"/>
      <color theme="1"/>
      <name val="Times New Roman"/>
      <family val="1"/>
      <charset val="204"/>
    </font>
    <font>
      <sz val="10"/>
      <color theme="1"/>
      <name val="Times New Roman"/>
      <family val="1"/>
      <charset val="204"/>
    </font>
    <font>
      <sz val="11"/>
      <color indexed="8"/>
      <name val="Calibri"/>
      <family val="2"/>
      <charset val="204"/>
    </font>
    <font>
      <sz val="11"/>
      <color theme="1"/>
      <name val="Calibri"/>
      <family val="2"/>
      <scheme val="minor"/>
    </font>
    <font>
      <b/>
      <sz val="10"/>
      <color rgb="FFFF0000"/>
      <name val="Times New Roman"/>
      <family val="1"/>
      <charset val="204"/>
    </font>
    <font>
      <sz val="8"/>
      <color rgb="FFFF0000"/>
      <name val="Times New Roman"/>
      <family val="1"/>
      <charset val="204"/>
    </font>
    <font>
      <sz val="10"/>
      <color theme="1"/>
      <name val="Calibri"/>
      <family val="2"/>
      <charset val="204"/>
      <scheme val="minor"/>
    </font>
    <font>
      <i/>
      <sz val="10"/>
      <color theme="1"/>
      <name val="Calibri"/>
      <family val="2"/>
      <charset val="204"/>
      <scheme val="minor"/>
    </font>
    <font>
      <i/>
      <sz val="10"/>
      <color theme="1"/>
      <name val="Times New Roman"/>
      <family val="1"/>
      <charset val="204"/>
    </font>
    <font>
      <i/>
      <sz val="11"/>
      <color rgb="FFFF0000"/>
      <name val="Times New Roman"/>
      <family val="1"/>
      <charset val="204"/>
    </font>
    <font>
      <b/>
      <sz val="11"/>
      <color theme="1"/>
      <name val="Calibri"/>
      <family val="2"/>
      <charset val="204"/>
      <scheme val="minor"/>
    </font>
    <font>
      <b/>
      <sz val="12"/>
      <color theme="1"/>
      <name val="Times New Roman"/>
      <family val="1"/>
      <charset val="204"/>
    </font>
    <font>
      <b/>
      <sz val="11"/>
      <color theme="1"/>
      <name val="Times New Roman"/>
      <family val="1"/>
      <charset val="204"/>
    </font>
    <font>
      <i/>
      <sz val="11"/>
      <color theme="1"/>
      <name val="Times New Roman"/>
      <family val="1"/>
      <charset val="204"/>
    </font>
    <font>
      <b/>
      <sz val="10"/>
      <color theme="1"/>
      <name val="Times New Roman"/>
      <family val="1"/>
      <charset val="204"/>
    </font>
    <font>
      <b/>
      <i/>
      <sz val="11"/>
      <color theme="1"/>
      <name val="Times New Roman"/>
      <family val="1"/>
      <charset val="204"/>
    </font>
    <font>
      <sz val="9"/>
      <name val="Times New Roman"/>
      <family val="1"/>
      <charset val="204"/>
    </font>
    <font>
      <sz val="14"/>
      <color rgb="FFFF0000"/>
      <name val="Times New Roman"/>
      <family val="1"/>
      <charset val="204"/>
    </font>
    <font>
      <sz val="9"/>
      <color rgb="FFFF0000"/>
      <name val="Times New Roman"/>
      <family val="1"/>
      <charset val="204"/>
    </font>
    <font>
      <i/>
      <sz val="11"/>
      <color theme="1"/>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164" fontId="1" fillId="0" borderId="0" applyFont="0" applyFill="0" applyBorder="0" applyAlignment="0" applyProtection="0"/>
    <xf numFmtId="0" fontId="3" fillId="0" borderId="0"/>
    <xf numFmtId="0" fontId="18" fillId="0" borderId="0"/>
    <xf numFmtId="164" fontId="17" fillId="0" borderId="0" applyFont="0" applyFill="0" applyBorder="0" applyAlignment="0" applyProtection="0"/>
    <xf numFmtId="164" fontId="17" fillId="0" borderId="0" applyFont="0" applyFill="0" applyBorder="0" applyAlignment="0" applyProtection="0"/>
  </cellStyleXfs>
  <cellXfs count="300">
    <xf numFmtId="0" fontId="0" fillId="0" borderId="0" xfId="0"/>
    <xf numFmtId="165" fontId="5" fillId="2" borderId="1" xfId="1" applyNumberFormat="1" applyFont="1" applyFill="1" applyBorder="1"/>
    <xf numFmtId="0" fontId="6" fillId="0" borderId="0" xfId="0" applyFont="1" applyBorder="1" applyAlignment="1">
      <alignment wrapText="1"/>
    </xf>
    <xf numFmtId="165" fontId="6" fillId="0" borderId="0" xfId="1" applyNumberFormat="1" applyFont="1" applyBorder="1" applyAlignment="1">
      <alignment wrapText="1"/>
    </xf>
    <xf numFmtId="165" fontId="5" fillId="2" borderId="0" xfId="1" applyNumberFormat="1" applyFont="1" applyFill="1" applyBorder="1" applyAlignment="1">
      <alignment wrapText="1"/>
    </xf>
    <xf numFmtId="165" fontId="5" fillId="2" borderId="0" xfId="1" applyNumberFormat="1" applyFont="1" applyFill="1" applyBorder="1" applyAlignment="1">
      <alignment horizontal="center" vertical="center" wrapText="1"/>
    </xf>
    <xf numFmtId="0" fontId="10" fillId="2" borderId="0" xfId="0" applyFont="1" applyFill="1" applyBorder="1" applyAlignment="1">
      <alignment horizontal="justify" vertical="center" wrapText="1"/>
    </xf>
    <xf numFmtId="165" fontId="12" fillId="2" borderId="0" xfId="1" applyNumberFormat="1" applyFont="1" applyFill="1" applyBorder="1" applyAlignment="1">
      <alignment vertical="center"/>
    </xf>
    <xf numFmtId="165" fontId="5" fillId="2" borderId="0" xfId="1" applyNumberFormat="1" applyFont="1" applyFill="1" applyBorder="1" applyAlignment="1">
      <alignment vertical="center"/>
    </xf>
    <xf numFmtId="0" fontId="6" fillId="2" borderId="0" xfId="0" applyFont="1" applyFill="1" applyBorder="1" applyAlignment="1">
      <alignment horizontal="center" vertical="center" wrapText="1"/>
    </xf>
    <xf numFmtId="0" fontId="6" fillId="2" borderId="0" xfId="0" applyFont="1" applyFill="1" applyBorder="1" applyAlignment="1">
      <alignment horizontal="center" wrapText="1"/>
    </xf>
    <xf numFmtId="165" fontId="5" fillId="0" borderId="0" xfId="1" applyNumberFormat="1" applyFont="1" applyFill="1"/>
    <xf numFmtId="165" fontId="10" fillId="2" borderId="0" xfId="1" applyNumberFormat="1" applyFont="1" applyFill="1" applyAlignment="1">
      <alignment horizontal="justify" vertical="center"/>
    </xf>
    <xf numFmtId="0" fontId="10" fillId="2" borderId="0" xfId="0" applyFont="1" applyFill="1" applyBorder="1" applyAlignment="1">
      <alignment horizontal="justify" vertical="center"/>
    </xf>
    <xf numFmtId="0" fontId="6" fillId="0" borderId="0" xfId="0" applyFont="1" applyFill="1" applyBorder="1" applyAlignment="1">
      <alignment wrapText="1"/>
    </xf>
    <xf numFmtId="165" fontId="12" fillId="2" borderId="0" xfId="1" applyNumberFormat="1" applyFont="1" applyFill="1"/>
    <xf numFmtId="165" fontId="5" fillId="2" borderId="0" xfId="1" applyNumberFormat="1" applyFont="1" applyFill="1"/>
    <xf numFmtId="0" fontId="15" fillId="2" borderId="0" xfId="0" applyFont="1" applyFill="1"/>
    <xf numFmtId="0" fontId="0" fillId="2" borderId="0" xfId="0" applyFont="1" applyFill="1"/>
    <xf numFmtId="165" fontId="5" fillId="2" borderId="0" xfId="1" applyNumberFormat="1" applyFont="1" applyFill="1" applyAlignment="1">
      <alignment vertical="center"/>
    </xf>
    <xf numFmtId="165" fontId="11" fillId="2" borderId="0" xfId="1" applyNumberFormat="1" applyFont="1" applyFill="1" applyAlignment="1">
      <alignment vertical="center"/>
    </xf>
    <xf numFmtId="165" fontId="12" fillId="2" borderId="0" xfId="1" applyNumberFormat="1" applyFont="1" applyFill="1" applyAlignment="1">
      <alignment vertical="center"/>
    </xf>
    <xf numFmtId="0" fontId="6" fillId="2" borderId="0" xfId="0" applyFont="1" applyFill="1" applyBorder="1" applyAlignment="1">
      <alignment horizontal="left" vertical="center" wrapText="1"/>
    </xf>
    <xf numFmtId="165" fontId="20" fillId="0" borderId="0" xfId="1" applyNumberFormat="1" applyFont="1" applyBorder="1"/>
    <xf numFmtId="165" fontId="6" fillId="2" borderId="1" xfId="1" applyNumberFormat="1" applyFont="1" applyFill="1" applyBorder="1" applyAlignment="1">
      <alignment wrapText="1"/>
    </xf>
    <xf numFmtId="0" fontId="5" fillId="2" borderId="0" xfId="0" applyFont="1" applyFill="1" applyBorder="1" applyAlignment="1">
      <alignment vertical="center"/>
    </xf>
    <xf numFmtId="165" fontId="0" fillId="2" borderId="0" xfId="1" applyNumberFormat="1" applyFont="1" applyFill="1"/>
    <xf numFmtId="165" fontId="16" fillId="2" borderId="0" xfId="1" applyNumberFormat="1" applyFont="1" applyFill="1"/>
    <xf numFmtId="165" fontId="6" fillId="2" borderId="0" xfId="1" applyNumberFormat="1" applyFont="1" applyFill="1" applyBorder="1" applyAlignment="1">
      <alignment horizontal="center" wrapText="1"/>
    </xf>
    <xf numFmtId="0" fontId="5" fillId="2" borderId="0" xfId="0" applyFont="1" applyFill="1"/>
    <xf numFmtId="165" fontId="10" fillId="2" borderId="0" xfId="1" applyNumberFormat="1" applyFont="1" applyFill="1" applyBorder="1" applyAlignment="1">
      <alignment horizontal="center" wrapText="1"/>
    </xf>
    <xf numFmtId="0" fontId="10" fillId="2" borderId="0" xfId="0" applyFont="1" applyFill="1"/>
    <xf numFmtId="0" fontId="5" fillId="0" borderId="0" xfId="0" applyFont="1" applyFill="1"/>
    <xf numFmtId="0" fontId="13" fillId="2" borderId="0" xfId="0" applyFont="1" applyFill="1"/>
    <xf numFmtId="0" fontId="11" fillId="2" borderId="0" xfId="0" applyFont="1" applyFill="1" applyAlignment="1">
      <alignment vertical="center"/>
    </xf>
    <xf numFmtId="0" fontId="5" fillId="2" borderId="0" xfId="0" applyFont="1" applyFill="1" applyAlignment="1">
      <alignment vertical="center"/>
    </xf>
    <xf numFmtId="165" fontId="5" fillId="2" borderId="0" xfId="1" applyNumberFormat="1" applyFont="1" applyFill="1" applyAlignment="1"/>
    <xf numFmtId="0" fontId="5" fillId="2" borderId="0" xfId="0" applyFont="1" applyFill="1" applyAlignment="1"/>
    <xf numFmtId="0" fontId="14" fillId="2" borderId="0" xfId="0" applyFont="1" applyFill="1" applyAlignment="1">
      <alignment vertical="center"/>
    </xf>
    <xf numFmtId="0" fontId="6" fillId="0" borderId="0" xfId="0" applyFont="1" applyFill="1" applyBorder="1" applyAlignment="1">
      <alignment vertical="center" wrapText="1"/>
    </xf>
    <xf numFmtId="165" fontId="19" fillId="0" borderId="0" xfId="1" applyNumberFormat="1" applyFont="1" applyFill="1" applyBorder="1" applyAlignment="1">
      <alignment vertical="center" wrapText="1"/>
    </xf>
    <xf numFmtId="165" fontId="8" fillId="0" borderId="0" xfId="0" applyNumberFormat="1" applyFont="1" applyFill="1" applyBorder="1" applyAlignment="1">
      <alignment vertical="center" wrapText="1"/>
    </xf>
    <xf numFmtId="165" fontId="19" fillId="0" borderId="0" xfId="0" applyNumberFormat="1" applyFont="1" applyFill="1" applyBorder="1" applyAlignment="1">
      <alignment vertical="center" wrapText="1"/>
    </xf>
    <xf numFmtId="165" fontId="9" fillId="0" borderId="0" xfId="0" applyNumberFormat="1" applyFont="1" applyFill="1" applyBorder="1" applyAlignment="1">
      <alignment vertical="center" wrapText="1"/>
    </xf>
    <xf numFmtId="165" fontId="7" fillId="0" borderId="0" xfId="0" applyNumberFormat="1" applyFont="1" applyFill="1" applyBorder="1" applyAlignment="1">
      <alignment vertical="center" wrapText="1"/>
    </xf>
    <xf numFmtId="166" fontId="19" fillId="0" borderId="0" xfId="0" applyNumberFormat="1" applyFont="1" applyFill="1" applyBorder="1" applyAlignment="1">
      <alignment vertical="center" wrapText="1"/>
    </xf>
    <xf numFmtId="164" fontId="8" fillId="0" borderId="0" xfId="1" applyFont="1" applyFill="1" applyBorder="1" applyAlignment="1">
      <alignment vertical="center" wrapText="1"/>
    </xf>
    <xf numFmtId="0" fontId="10" fillId="2" borderId="0" xfId="0" applyFont="1" applyFill="1" applyAlignment="1">
      <alignment vertical="center"/>
    </xf>
    <xf numFmtId="0" fontId="10" fillId="2" borderId="0" xfId="0" applyFont="1" applyFill="1" applyAlignment="1">
      <alignment horizontal="justify" vertical="center"/>
    </xf>
    <xf numFmtId="0" fontId="11" fillId="2" borderId="0" xfId="0" applyFont="1" applyFill="1" applyAlignment="1">
      <alignment wrapText="1"/>
    </xf>
    <xf numFmtId="0" fontId="5" fillId="2" borderId="0" xfId="0" applyFont="1" applyFill="1" applyAlignment="1">
      <alignment wrapText="1"/>
    </xf>
    <xf numFmtId="0" fontId="5" fillId="2" borderId="0" xfId="0" applyFont="1" applyFill="1" applyAlignment="1">
      <alignment vertical="center" wrapText="1"/>
    </xf>
    <xf numFmtId="0" fontId="11" fillId="2" borderId="0" xfId="0" applyFont="1" applyFill="1"/>
    <xf numFmtId="0" fontId="6" fillId="2" borderId="0" xfId="0" applyFont="1" applyFill="1" applyAlignment="1">
      <alignment horizontal="justify" vertical="center"/>
    </xf>
    <xf numFmtId="0" fontId="12" fillId="2" borderId="0" xfId="0" applyFont="1" applyFill="1"/>
    <xf numFmtId="168" fontId="6" fillId="0" borderId="0" xfId="2" applyNumberFormat="1" applyFont="1" applyFill="1" applyBorder="1" applyAlignment="1" applyProtection="1">
      <alignment wrapText="1"/>
      <protection hidden="1"/>
    </xf>
    <xf numFmtId="170" fontId="6" fillId="2" borderId="0" xfId="0" applyNumberFormat="1" applyFont="1" applyFill="1" applyBorder="1" applyAlignment="1">
      <alignment horizontal="right" wrapText="1"/>
    </xf>
    <xf numFmtId="165" fontId="6" fillId="2" borderId="0" xfId="1" applyNumberFormat="1" applyFont="1" applyFill="1" applyBorder="1" applyAlignment="1">
      <alignment horizontal="right"/>
    </xf>
    <xf numFmtId="168" fontId="24" fillId="0" borderId="0" xfId="0" applyNumberFormat="1" applyFont="1" applyFill="1" applyBorder="1" applyAlignment="1" applyProtection="1">
      <alignment wrapText="1"/>
      <protection hidden="1"/>
    </xf>
    <xf numFmtId="166" fontId="24" fillId="0" borderId="0" xfId="0" applyNumberFormat="1" applyFont="1" applyFill="1" applyBorder="1" applyAlignment="1">
      <alignment wrapText="1"/>
    </xf>
    <xf numFmtId="165" fontId="24" fillId="2" borderId="0" xfId="1" applyNumberFormat="1" applyFont="1" applyFill="1" applyBorder="1"/>
    <xf numFmtId="0" fontId="6" fillId="2" borderId="0" xfId="1" applyNumberFormat="1" applyFont="1" applyFill="1" applyBorder="1" applyAlignment="1">
      <alignment wrapText="1"/>
    </xf>
    <xf numFmtId="168" fontId="6" fillId="0" borderId="0" xfId="0" applyNumberFormat="1" applyFont="1" applyFill="1" applyBorder="1" applyAlignment="1" applyProtection="1">
      <alignment wrapText="1"/>
      <protection hidden="1"/>
    </xf>
    <xf numFmtId="170" fontId="6" fillId="2" borderId="0" xfId="0" applyNumberFormat="1" applyFont="1" applyFill="1" applyBorder="1" applyAlignment="1">
      <alignment horizontal="center"/>
    </xf>
    <xf numFmtId="165" fontId="5" fillId="2" borderId="0" xfId="1" applyNumberFormat="1" applyFont="1" applyFill="1" applyBorder="1"/>
    <xf numFmtId="165" fontId="7" fillId="2" borderId="0" xfId="1" applyNumberFormat="1" applyFont="1" applyFill="1" applyBorder="1" applyAlignment="1">
      <alignment horizontal="justify" vertical="center"/>
    </xf>
    <xf numFmtId="0" fontId="15" fillId="2" borderId="0" xfId="0" applyFont="1" applyFill="1" applyAlignment="1">
      <alignment vertical="center"/>
    </xf>
    <xf numFmtId="0" fontId="15" fillId="2" borderId="0" xfId="0" applyFont="1" applyFill="1" applyAlignment="1">
      <alignment horizontal="justify" vertical="center"/>
    </xf>
    <xf numFmtId="165" fontId="15" fillId="2" borderId="0" xfId="1" applyNumberFormat="1" applyFont="1" applyFill="1" applyAlignment="1">
      <alignment horizontal="right" vertical="center"/>
    </xf>
    <xf numFmtId="0" fontId="4" fillId="2" borderId="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Border="1" applyAlignment="1">
      <alignment horizontal="center" wrapText="1"/>
    </xf>
    <xf numFmtId="0" fontId="27" fillId="2" borderId="4" xfId="0" applyFont="1" applyFill="1" applyBorder="1" applyAlignment="1">
      <alignment wrapText="1"/>
    </xf>
    <xf numFmtId="166" fontId="27" fillId="2" borderId="1" xfId="0" applyNumberFormat="1" applyFont="1" applyFill="1" applyBorder="1" applyAlignment="1">
      <alignment wrapText="1"/>
    </xf>
    <xf numFmtId="165" fontId="27" fillId="2" borderId="1" xfId="1" applyNumberFormat="1" applyFont="1" applyFill="1" applyBorder="1"/>
    <xf numFmtId="165" fontId="0" fillId="2" borderId="1" xfId="1" applyNumberFormat="1" applyFont="1" applyFill="1" applyBorder="1" applyAlignment="1">
      <alignment horizontal="center"/>
    </xf>
    <xf numFmtId="0" fontId="28" fillId="2" borderId="4" xfId="0" applyFont="1" applyFill="1" applyBorder="1" applyAlignment="1">
      <alignment wrapText="1"/>
    </xf>
    <xf numFmtId="166" fontId="28" fillId="2" borderId="1" xfId="0" applyNumberFormat="1" applyFont="1" applyFill="1" applyBorder="1" applyAlignment="1">
      <alignment wrapText="1"/>
    </xf>
    <xf numFmtId="165" fontId="28" fillId="2" borderId="1" xfId="1" applyNumberFormat="1" applyFont="1" applyFill="1" applyBorder="1"/>
    <xf numFmtId="0" fontId="28" fillId="2" borderId="1" xfId="0" applyFont="1" applyFill="1" applyBorder="1" applyAlignment="1">
      <alignment wrapText="1"/>
    </xf>
    <xf numFmtId="166" fontId="28" fillId="2" borderId="3" xfId="0" applyNumberFormat="1" applyFont="1" applyFill="1" applyBorder="1" applyAlignment="1">
      <alignment wrapText="1"/>
    </xf>
    <xf numFmtId="0" fontId="4" fillId="0" borderId="1" xfId="0" applyFont="1" applyFill="1" applyBorder="1" applyAlignment="1">
      <alignment horizontal="left" wrapText="1"/>
    </xf>
    <xf numFmtId="165" fontId="4" fillId="0" borderId="3" xfId="1" applyNumberFormat="1" applyFont="1" applyBorder="1" applyAlignment="1">
      <alignment wrapText="1"/>
    </xf>
    <xf numFmtId="165" fontId="4" fillId="2" borderId="1" xfId="1" applyNumberFormat="1" applyFont="1" applyFill="1" applyBorder="1" applyAlignment="1">
      <alignment wrapText="1"/>
    </xf>
    <xf numFmtId="0" fontId="16" fillId="2" borderId="1" xfId="0" applyNumberFormat="1" applyFont="1" applyFill="1" applyBorder="1" applyAlignment="1">
      <alignment horizontal="left" vertical="top" wrapText="1"/>
    </xf>
    <xf numFmtId="49" fontId="4" fillId="2" borderId="1" xfId="0" applyNumberFormat="1" applyFont="1" applyFill="1" applyBorder="1" applyAlignment="1">
      <alignment wrapText="1"/>
    </xf>
    <xf numFmtId="165" fontId="4" fillId="0" borderId="3" xfId="1" applyNumberFormat="1" applyFont="1" applyFill="1" applyBorder="1" applyAlignment="1" applyProtection="1">
      <alignment wrapText="1"/>
      <protection hidden="1"/>
    </xf>
    <xf numFmtId="0" fontId="16" fillId="2" borderId="1" xfId="1" applyNumberFormat="1" applyFont="1" applyFill="1" applyBorder="1" applyAlignment="1">
      <alignment horizontal="left" wrapText="1"/>
    </xf>
    <xf numFmtId="167" fontId="4" fillId="0" borderId="1" xfId="2" applyNumberFormat="1" applyFont="1" applyFill="1" applyBorder="1" applyAlignment="1" applyProtection="1">
      <alignment horizontal="left" wrapText="1"/>
      <protection hidden="1"/>
    </xf>
    <xf numFmtId="168" fontId="28" fillId="0" borderId="1" xfId="2" applyNumberFormat="1" applyFont="1" applyFill="1" applyBorder="1" applyAlignment="1" applyProtection="1">
      <alignment wrapText="1"/>
      <protection hidden="1"/>
    </xf>
    <xf numFmtId="0" fontId="4" fillId="0" borderId="1" xfId="0" applyFont="1" applyBorder="1" applyAlignment="1">
      <alignment wrapText="1"/>
    </xf>
    <xf numFmtId="165" fontId="4" fillId="0" borderId="0" xfId="1" applyNumberFormat="1" applyFont="1" applyBorder="1" applyAlignment="1">
      <alignment wrapText="1"/>
    </xf>
    <xf numFmtId="0" fontId="0" fillId="2" borderId="0" xfId="0" applyFont="1" applyFill="1" applyBorder="1" applyAlignment="1">
      <alignment vertical="center"/>
    </xf>
    <xf numFmtId="0" fontId="15" fillId="0" borderId="0" xfId="0" applyFont="1" applyFill="1" applyBorder="1" applyAlignment="1">
      <alignment horizontal="justify" vertical="center" wrapText="1"/>
    </xf>
    <xf numFmtId="165" fontId="15" fillId="2" borderId="0" xfId="1" applyNumberFormat="1" applyFont="1" applyFill="1" applyBorder="1" applyAlignment="1">
      <alignment horizontal="center" wrapText="1"/>
    </xf>
    <xf numFmtId="0" fontId="4" fillId="2" borderId="0" xfId="0" applyFont="1" applyFill="1" applyBorder="1" applyAlignment="1">
      <alignment horizontal="right" vertical="center" wrapText="1"/>
    </xf>
    <xf numFmtId="0" fontId="27" fillId="2" borderId="1" xfId="0" applyFont="1" applyFill="1" applyBorder="1" applyAlignment="1">
      <alignment wrapText="1"/>
    </xf>
    <xf numFmtId="165" fontId="0" fillId="2" borderId="1" xfId="1" applyNumberFormat="1" applyFont="1" applyFill="1" applyBorder="1"/>
    <xf numFmtId="165" fontId="4" fillId="2" borderId="1" xfId="1" applyNumberFormat="1" applyFont="1" applyFill="1" applyBorder="1"/>
    <xf numFmtId="165" fontId="4" fillId="0" borderId="1" xfId="1" applyNumberFormat="1" applyFont="1" applyBorder="1" applyAlignment="1">
      <alignment wrapText="1"/>
    </xf>
    <xf numFmtId="0" fontId="15" fillId="2" borderId="0" xfId="0" applyFont="1" applyFill="1" applyBorder="1" applyAlignment="1">
      <alignment horizontal="center" vertical="center" wrapText="1"/>
    </xf>
    <xf numFmtId="0" fontId="15" fillId="2" borderId="0" xfId="0" applyFont="1" applyFill="1" applyBorder="1" applyAlignment="1">
      <alignment horizontal="center" wrapText="1"/>
    </xf>
    <xf numFmtId="165" fontId="15" fillId="2" borderId="0" xfId="1" applyNumberFormat="1" applyFont="1" applyFill="1" applyAlignment="1">
      <alignment vertical="center"/>
    </xf>
    <xf numFmtId="0" fontId="27" fillId="0" borderId="1" xfId="0" applyFont="1" applyFill="1" applyBorder="1" applyAlignment="1">
      <alignment vertical="center" wrapText="1"/>
    </xf>
    <xf numFmtId="169" fontId="29" fillId="0" borderId="1" xfId="1" applyNumberFormat="1" applyFont="1" applyFill="1" applyBorder="1" applyAlignment="1">
      <alignment vertical="center" wrapText="1"/>
    </xf>
    <xf numFmtId="171" fontId="16" fillId="2" borderId="1" xfId="1" applyNumberFormat="1" applyFont="1" applyFill="1" applyBorder="1" applyAlignment="1">
      <alignment horizontal="right" vertical="center"/>
    </xf>
    <xf numFmtId="165" fontId="0" fillId="2" borderId="0" xfId="1" applyNumberFormat="1" applyFont="1" applyFill="1" applyAlignment="1">
      <alignment vertical="center"/>
    </xf>
    <xf numFmtId="0" fontId="0" fillId="2" borderId="0" xfId="0" applyFont="1" applyFill="1" applyAlignment="1">
      <alignment vertical="center"/>
    </xf>
    <xf numFmtId="169" fontId="16" fillId="0" borderId="1" xfId="1" applyNumberFormat="1" applyFont="1" applyFill="1" applyBorder="1" applyAlignment="1">
      <alignment vertical="center" wrapText="1"/>
    </xf>
    <xf numFmtId="165" fontId="4" fillId="2" borderId="1" xfId="1" applyNumberFormat="1" applyFont="1" applyFill="1" applyBorder="1" applyAlignment="1"/>
    <xf numFmtId="0" fontId="4" fillId="2" borderId="1" xfId="1" applyNumberFormat="1" applyFont="1" applyFill="1" applyBorder="1" applyAlignment="1">
      <alignment wrapText="1"/>
    </xf>
    <xf numFmtId="165" fontId="21" fillId="2" borderId="0" xfId="1" applyNumberFormat="1" applyFont="1" applyFill="1" applyBorder="1" applyAlignment="1">
      <alignment vertical="center"/>
    </xf>
    <xf numFmtId="165" fontId="27" fillId="2" borderId="1" xfId="1" applyNumberFormat="1" applyFont="1" applyFill="1" applyBorder="1" applyAlignment="1"/>
    <xf numFmtId="165" fontId="0" fillId="2" borderId="1" xfId="1" applyNumberFormat="1" applyFont="1" applyFill="1" applyBorder="1" applyAlignment="1">
      <alignment vertical="center"/>
    </xf>
    <xf numFmtId="165" fontId="28" fillId="2" borderId="1" xfId="1" applyNumberFormat="1" applyFont="1" applyFill="1" applyBorder="1" applyAlignment="1"/>
    <xf numFmtId="0" fontId="4" fillId="2" borderId="1" xfId="1" applyNumberFormat="1" applyFont="1" applyFill="1" applyBorder="1" applyAlignment="1">
      <alignment vertical="center" wrapText="1"/>
    </xf>
    <xf numFmtId="0" fontId="15" fillId="2" borderId="0" xfId="0" applyFont="1" applyFill="1" applyBorder="1" applyAlignment="1">
      <alignment horizontal="justify" vertical="center" wrapText="1"/>
    </xf>
    <xf numFmtId="165" fontId="15" fillId="2" borderId="0" xfId="1" applyNumberFormat="1" applyFont="1" applyFill="1" applyAlignment="1">
      <alignment horizontal="justify" vertical="center"/>
    </xf>
    <xf numFmtId="165" fontId="27" fillId="2" borderId="1" xfId="1" applyNumberFormat="1" applyFont="1" applyFill="1" applyBorder="1" applyAlignment="1">
      <alignment horizontal="justify"/>
    </xf>
    <xf numFmtId="165" fontId="4" fillId="2" borderId="1" xfId="1" applyNumberFormat="1" applyFont="1" applyFill="1" applyBorder="1" applyAlignment="1">
      <alignment horizontal="justify"/>
    </xf>
    <xf numFmtId="0" fontId="4" fillId="0" borderId="1" xfId="0" applyFont="1" applyFill="1" applyBorder="1" applyAlignment="1">
      <alignment horizontal="left" vertical="center" wrapText="1"/>
    </xf>
    <xf numFmtId="165" fontId="4" fillId="2" borderId="1" xfId="1" applyNumberFormat="1" applyFont="1" applyFill="1" applyBorder="1" applyAlignment="1">
      <alignment horizontal="right" wrapText="1"/>
    </xf>
    <xf numFmtId="171" fontId="4" fillId="2" borderId="1" xfId="1" applyNumberFormat="1" applyFont="1" applyFill="1" applyBorder="1" applyAlignment="1">
      <alignment horizontal="right" wrapText="1"/>
    </xf>
    <xf numFmtId="165" fontId="30" fillId="2" borderId="1" xfId="1" applyNumberFormat="1" applyFont="1" applyFill="1" applyBorder="1"/>
    <xf numFmtId="165" fontId="4" fillId="0" borderId="1" xfId="1" applyNumberFormat="1" applyFont="1" applyFill="1" applyBorder="1" applyAlignment="1">
      <alignment wrapText="1"/>
    </xf>
    <xf numFmtId="0" fontId="4" fillId="2" borderId="1" xfId="1" applyNumberFormat="1" applyFont="1" applyFill="1" applyBorder="1" applyAlignment="1">
      <alignment horizontal="left" vertical="center" wrapText="1"/>
    </xf>
    <xf numFmtId="168" fontId="4" fillId="2" borderId="1" xfId="2" applyNumberFormat="1" applyFont="1" applyFill="1" applyBorder="1" applyAlignment="1" applyProtection="1">
      <alignment wrapText="1"/>
      <protection hidden="1"/>
    </xf>
    <xf numFmtId="0" fontId="8" fillId="2" borderId="0" xfId="0" applyFont="1" applyFill="1" applyBorder="1" applyAlignment="1">
      <alignment horizontal="left" wrapText="1"/>
    </xf>
    <xf numFmtId="165" fontId="8" fillId="2" borderId="0" xfId="1" applyNumberFormat="1" applyFont="1" applyFill="1" applyBorder="1" applyAlignment="1">
      <alignment horizontal="center" wrapText="1"/>
    </xf>
    <xf numFmtId="165" fontId="19" fillId="2" borderId="0" xfId="1" applyNumberFormat="1" applyFont="1" applyFill="1" applyBorder="1" applyAlignment="1">
      <alignment horizontal="center" wrapText="1"/>
    </xf>
    <xf numFmtId="165" fontId="7" fillId="0" borderId="0" xfId="1" applyNumberFormat="1" applyFont="1" applyFill="1" applyBorder="1" applyAlignment="1">
      <alignment horizontal="center" wrapText="1"/>
    </xf>
    <xf numFmtId="165" fontId="12" fillId="0" borderId="0" xfId="1" applyNumberFormat="1" applyFont="1" applyFill="1"/>
    <xf numFmtId="0" fontId="10" fillId="2" borderId="0" xfId="0" applyFont="1" applyFill="1" applyAlignment="1">
      <alignment horizontal="right"/>
    </xf>
    <xf numFmtId="0" fontId="5" fillId="2" borderId="0" xfId="0" applyFont="1" applyFill="1" applyAlignment="1">
      <alignment horizontal="right"/>
    </xf>
    <xf numFmtId="165" fontId="5" fillId="2" borderId="0" xfId="0" applyNumberFormat="1" applyFont="1" applyFill="1"/>
    <xf numFmtId="166" fontId="5" fillId="2" borderId="0" xfId="0" applyNumberFormat="1" applyFont="1" applyFill="1"/>
    <xf numFmtId="0" fontId="4" fillId="0" borderId="5" xfId="0" applyFont="1" applyBorder="1" applyAlignment="1">
      <alignment horizontal="center" vertical="center"/>
    </xf>
    <xf numFmtId="0" fontId="23" fillId="0" borderId="4" xfId="0" applyFont="1" applyFill="1" applyBorder="1" applyAlignment="1">
      <alignment wrapText="1"/>
    </xf>
    <xf numFmtId="165" fontId="23" fillId="0" borderId="1" xfId="0" applyNumberFormat="1" applyFont="1" applyFill="1" applyBorder="1" applyAlignment="1">
      <alignment vertical="center" wrapText="1"/>
    </xf>
    <xf numFmtId="165" fontId="16" fillId="0" borderId="1" xfId="1" applyNumberFormat="1" applyFont="1" applyFill="1" applyBorder="1" applyAlignment="1">
      <alignment vertical="center" wrapText="1"/>
    </xf>
    <xf numFmtId="165" fontId="23" fillId="0" borderId="0" xfId="0" applyNumberFormat="1" applyFont="1" applyFill="1" applyBorder="1" applyAlignment="1">
      <alignment vertical="center" wrapText="1"/>
    </xf>
    <xf numFmtId="165" fontId="16" fillId="0" borderId="1" xfId="0" applyNumberFormat="1" applyFont="1" applyFill="1" applyBorder="1" applyAlignment="1">
      <alignment vertical="center" wrapText="1"/>
    </xf>
    <xf numFmtId="0" fontId="4" fillId="0" borderId="4" xfId="0" applyFont="1" applyFill="1" applyBorder="1" applyAlignment="1">
      <alignment wrapText="1"/>
    </xf>
    <xf numFmtId="165" fontId="4" fillId="0" borderId="1" xfId="0" applyNumberFormat="1" applyFont="1" applyFill="1" applyBorder="1" applyAlignment="1">
      <alignment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166" fontId="16" fillId="0" borderId="1" xfId="0" applyNumberFormat="1" applyFont="1" applyFill="1" applyBorder="1" applyAlignment="1">
      <alignment vertical="center" wrapText="1"/>
    </xf>
    <xf numFmtId="165" fontId="29" fillId="0" borderId="1" xfId="1" applyNumberFormat="1" applyFont="1" applyFill="1" applyBorder="1" applyAlignment="1">
      <alignment vertical="center" wrapText="1"/>
    </xf>
    <xf numFmtId="0" fontId="26"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7" fillId="0" borderId="4" xfId="0" applyFont="1" applyFill="1" applyBorder="1" applyAlignment="1">
      <alignment vertical="center" wrapText="1"/>
    </xf>
    <xf numFmtId="0" fontId="26" fillId="2" borderId="2" xfId="0" applyFont="1" applyFill="1" applyBorder="1" applyAlignment="1">
      <alignment horizontal="center" vertical="center" wrapText="1"/>
    </xf>
    <xf numFmtId="49" fontId="4" fillId="2" borderId="0" xfId="0" applyNumberFormat="1" applyFont="1" applyFill="1" applyBorder="1" applyAlignment="1">
      <alignment wrapText="1"/>
    </xf>
    <xf numFmtId="165" fontId="25" fillId="2" borderId="0" xfId="1" applyNumberFormat="1" applyFont="1" applyFill="1"/>
    <xf numFmtId="0" fontId="25" fillId="2" borderId="0" xfId="0" applyFont="1" applyFill="1"/>
    <xf numFmtId="171" fontId="29" fillId="2" borderId="1" xfId="1" applyNumberFormat="1" applyFont="1" applyFill="1" applyBorder="1" applyAlignment="1">
      <alignment horizontal="right" vertical="center"/>
    </xf>
    <xf numFmtId="166" fontId="4" fillId="0" borderId="1" xfId="0" applyNumberFormat="1" applyFont="1" applyFill="1" applyBorder="1" applyAlignment="1">
      <alignment wrapText="1"/>
    </xf>
    <xf numFmtId="165" fontId="22" fillId="2" borderId="0" xfId="1" applyNumberFormat="1" applyFont="1" applyFill="1" applyBorder="1" applyAlignment="1">
      <alignment vertical="center"/>
    </xf>
    <xf numFmtId="165" fontId="22" fillId="2" borderId="0" xfId="1" applyNumberFormat="1" applyFont="1" applyFill="1" applyAlignment="1">
      <alignment vertical="center"/>
    </xf>
    <xf numFmtId="0" fontId="23" fillId="2" borderId="0" xfId="0" applyFont="1" applyFill="1" applyBorder="1" applyAlignment="1">
      <alignment horizontal="left" vertical="center" wrapText="1"/>
    </xf>
    <xf numFmtId="165" fontId="23" fillId="0" borderId="0" xfId="1" applyNumberFormat="1" applyFont="1" applyBorder="1" applyAlignment="1">
      <alignment horizontal="center"/>
    </xf>
    <xf numFmtId="0" fontId="4" fillId="0" borderId="1" xfId="0" applyFont="1" applyBorder="1" applyAlignment="1">
      <alignment horizontal="justify" wrapText="1"/>
    </xf>
    <xf numFmtId="166" fontId="4" fillId="0" borderId="1" xfId="0" applyNumberFormat="1" applyFont="1" applyBorder="1" applyAlignment="1">
      <alignment horizontal="center" wrapText="1"/>
    </xf>
    <xf numFmtId="166" fontId="4" fillId="0" borderId="1" xfId="0" applyNumberFormat="1" applyFont="1" applyBorder="1" applyAlignment="1">
      <alignment horizontal="center"/>
    </xf>
    <xf numFmtId="168" fontId="27" fillId="0" borderId="1" xfId="0" applyNumberFormat="1" applyFont="1" applyFill="1" applyBorder="1" applyAlignment="1" applyProtection="1">
      <alignment wrapText="1"/>
      <protection hidden="1"/>
    </xf>
    <xf numFmtId="0" fontId="4" fillId="2" borderId="4" xfId="1" applyNumberFormat="1" applyFont="1" applyFill="1" applyBorder="1" applyAlignment="1">
      <alignment horizontal="justify" vertical="center" wrapText="1"/>
    </xf>
    <xf numFmtId="165" fontId="4" fillId="2" borderId="0" xfId="1" applyNumberFormat="1" applyFont="1" applyFill="1" applyBorder="1"/>
    <xf numFmtId="168" fontId="28" fillId="0" borderId="0" xfId="2" applyNumberFormat="1" applyFont="1" applyFill="1" applyBorder="1" applyAlignment="1" applyProtection="1">
      <alignment wrapText="1"/>
      <protection hidden="1"/>
    </xf>
    <xf numFmtId="165" fontId="16" fillId="0" borderId="0" xfId="1" applyNumberFormat="1" applyFont="1" applyFill="1" applyBorder="1" applyAlignment="1">
      <alignment wrapText="1"/>
    </xf>
    <xf numFmtId="165" fontId="4" fillId="2" borderId="0" xfId="1" applyNumberFormat="1" applyFont="1" applyFill="1" applyBorder="1" applyAlignment="1">
      <alignment wrapText="1"/>
    </xf>
    <xf numFmtId="0" fontId="4" fillId="0" borderId="1" xfId="0" applyFont="1" applyBorder="1" applyAlignment="1">
      <alignment horizontal="center" vertical="center" wrapText="1"/>
    </xf>
    <xf numFmtId="165" fontId="4" fillId="2" borderId="1" xfId="1" applyNumberFormat="1" applyFont="1" applyFill="1" applyBorder="1" applyAlignment="1">
      <alignment horizontal="center" wrapText="1"/>
    </xf>
    <xf numFmtId="165" fontId="4" fillId="2" borderId="1" xfId="1" applyNumberFormat="1" applyFont="1" applyFill="1" applyBorder="1" applyAlignment="1">
      <alignment horizontal="left" vertical="center" wrapText="1"/>
    </xf>
    <xf numFmtId="0" fontId="4" fillId="2" borderId="1" xfId="1" applyNumberFormat="1" applyFont="1" applyFill="1" applyBorder="1" applyAlignment="1">
      <alignment horizontal="left" wrapText="1"/>
    </xf>
    <xf numFmtId="165" fontId="29" fillId="0" borderId="1" xfId="0" applyNumberFormat="1" applyFont="1" applyFill="1" applyBorder="1" applyAlignment="1">
      <alignment vertical="center" wrapText="1"/>
    </xf>
    <xf numFmtId="165" fontId="4" fillId="0" borderId="1" xfId="0" applyNumberFormat="1" applyFont="1" applyFill="1" applyBorder="1" applyAlignment="1">
      <alignment wrapText="1"/>
    </xf>
    <xf numFmtId="0" fontId="27" fillId="0" borderId="4" xfId="0" applyFont="1" applyFill="1" applyBorder="1" applyAlignment="1">
      <alignment horizontal="left" vertical="center" wrapText="1"/>
    </xf>
    <xf numFmtId="0" fontId="4" fillId="0" borderId="1" xfId="0" applyFont="1" applyFill="1" applyBorder="1" applyAlignment="1">
      <alignment horizontal="justify" wrapText="1"/>
    </xf>
    <xf numFmtId="0" fontId="4" fillId="2" borderId="0" xfId="0" applyFont="1" applyFill="1" applyAlignment="1"/>
    <xf numFmtId="0" fontId="4" fillId="2" borderId="0" xfId="0" applyFont="1" applyFill="1" applyAlignment="1">
      <alignment horizontal="right"/>
    </xf>
    <xf numFmtId="165" fontId="4" fillId="2" borderId="0" xfId="1" applyNumberFormat="1" applyFont="1" applyFill="1" applyAlignment="1">
      <alignment horizontal="right"/>
    </xf>
    <xf numFmtId="0" fontId="26" fillId="2" borderId="0" xfId="0" applyFont="1" applyFill="1" applyBorder="1" applyAlignment="1">
      <alignment horizontal="center" vertical="center" wrapText="1"/>
    </xf>
    <xf numFmtId="165" fontId="4" fillId="0" borderId="1" xfId="1" applyNumberFormat="1" applyFont="1" applyFill="1" applyBorder="1" applyAlignment="1">
      <alignment vertical="center" wrapText="1"/>
    </xf>
    <xf numFmtId="0" fontId="2" fillId="3" borderId="1" xfId="0" applyFont="1" applyFill="1" applyBorder="1" applyAlignment="1">
      <alignment vertical="top" wrapText="1"/>
    </xf>
    <xf numFmtId="0" fontId="2" fillId="3" borderId="1" xfId="0" applyFont="1" applyFill="1" applyBorder="1" applyAlignment="1">
      <alignment wrapText="1"/>
    </xf>
    <xf numFmtId="166" fontId="31" fillId="0" borderId="0" xfId="0" applyNumberFormat="1" applyFont="1" applyBorder="1" applyAlignment="1">
      <alignment horizontal="left" vertical="top" wrapText="1"/>
    </xf>
    <xf numFmtId="0" fontId="6" fillId="0" borderId="0" xfId="0" applyFont="1" applyFill="1" applyBorder="1" applyAlignment="1">
      <alignment horizontal="left" vertical="center" wrapText="1"/>
    </xf>
    <xf numFmtId="165" fontId="6" fillId="2" borderId="0" xfId="1" applyNumberFormat="1" applyFont="1" applyFill="1" applyBorder="1" applyAlignment="1">
      <alignment horizontal="right" wrapText="1"/>
    </xf>
    <xf numFmtId="165" fontId="6" fillId="2" borderId="0" xfId="1" applyNumberFormat="1" applyFont="1" applyFill="1" applyBorder="1" applyAlignment="1">
      <alignment horizontal="justify" vertical="center"/>
    </xf>
    <xf numFmtId="165" fontId="7" fillId="2" borderId="0" xfId="1" applyNumberFormat="1" applyFont="1" applyFill="1" applyBorder="1" applyAlignment="1">
      <alignment wrapText="1"/>
    </xf>
    <xf numFmtId="165" fontId="6" fillId="2" borderId="0" xfId="1" applyNumberFormat="1" applyFont="1" applyFill="1" applyBorder="1"/>
    <xf numFmtId="165" fontId="10" fillId="2" borderId="0" xfId="1" applyNumberFormat="1" applyFont="1" applyFill="1" applyBorder="1" applyAlignment="1">
      <alignment horizontal="justify" vertical="center"/>
    </xf>
    <xf numFmtId="0" fontId="10" fillId="2" borderId="0" xfId="0" applyFont="1" applyFill="1" applyBorder="1" applyAlignment="1">
      <alignment horizontal="right" wrapText="1"/>
    </xf>
    <xf numFmtId="170" fontId="10" fillId="2" borderId="0" xfId="0" applyNumberFormat="1" applyFont="1" applyFill="1" applyBorder="1" applyAlignment="1">
      <alignment horizontal="right" wrapText="1"/>
    </xf>
    <xf numFmtId="170" fontId="6" fillId="2" borderId="0" xfId="1" applyNumberFormat="1" applyFont="1" applyFill="1" applyBorder="1" applyAlignment="1"/>
    <xf numFmtId="166" fontId="6" fillId="2" borderId="0" xfId="0" applyNumberFormat="1" applyFont="1" applyFill="1" applyBorder="1" applyAlignment="1">
      <alignment horizontal="center" wrapText="1"/>
    </xf>
    <xf numFmtId="166" fontId="27" fillId="2" borderId="1" xfId="0" applyNumberFormat="1" applyFont="1" applyFill="1" applyBorder="1" applyAlignment="1">
      <alignment horizontal="right" wrapText="1"/>
    </xf>
    <xf numFmtId="165" fontId="27" fillId="2" borderId="1" xfId="1" applyNumberFormat="1" applyFont="1" applyFill="1" applyBorder="1" applyAlignment="1">
      <alignment horizontal="right"/>
    </xf>
    <xf numFmtId="166" fontId="28" fillId="2" borderId="1" xfId="0" applyNumberFormat="1" applyFont="1" applyFill="1" applyBorder="1" applyAlignment="1">
      <alignment horizontal="right" wrapText="1"/>
    </xf>
    <xf numFmtId="165" fontId="4" fillId="2" borderId="1" xfId="1" applyNumberFormat="1" applyFont="1" applyFill="1" applyBorder="1" applyAlignment="1">
      <alignment horizontal="right"/>
    </xf>
    <xf numFmtId="169" fontId="28" fillId="2" borderId="1" xfId="0" applyNumberFormat="1" applyFont="1" applyFill="1" applyBorder="1" applyAlignment="1">
      <alignment horizontal="right" wrapText="1"/>
    </xf>
    <xf numFmtId="170" fontId="4" fillId="2" borderId="1" xfId="1" applyNumberFormat="1" applyFont="1" applyFill="1" applyBorder="1" applyAlignment="1">
      <alignment horizontal="right"/>
    </xf>
    <xf numFmtId="168" fontId="4" fillId="0" borderId="1" xfId="2" applyNumberFormat="1" applyFont="1" applyFill="1" applyBorder="1" applyAlignment="1" applyProtection="1">
      <alignment wrapText="1"/>
      <protection hidden="1"/>
    </xf>
    <xf numFmtId="165" fontId="4" fillId="0" borderId="1" xfId="1" applyNumberFormat="1" applyFont="1" applyBorder="1" applyAlignment="1">
      <alignment horizontal="right" wrapText="1"/>
    </xf>
    <xf numFmtId="169" fontId="4" fillId="0" borderId="1" xfId="1" applyNumberFormat="1" applyFont="1" applyBorder="1" applyAlignment="1">
      <alignment horizontal="right" wrapText="1"/>
    </xf>
    <xf numFmtId="168" fontId="28" fillId="0" borderId="1" xfId="0" applyNumberFormat="1" applyFont="1" applyFill="1" applyBorder="1" applyAlignment="1" applyProtection="1">
      <alignment wrapText="1"/>
      <protection hidden="1"/>
    </xf>
    <xf numFmtId="165" fontId="28" fillId="0" borderId="1" xfId="1" applyNumberFormat="1" applyFont="1" applyBorder="1" applyAlignment="1">
      <alignment horizontal="right" wrapText="1"/>
    </xf>
    <xf numFmtId="169" fontId="28" fillId="0" borderId="1" xfId="1" applyNumberFormat="1" applyFont="1" applyBorder="1" applyAlignment="1">
      <alignment horizontal="right" wrapText="1"/>
    </xf>
    <xf numFmtId="170" fontId="28" fillId="2" borderId="1" xfId="1" applyNumberFormat="1" applyFont="1" applyFill="1" applyBorder="1" applyAlignment="1">
      <alignment horizontal="right"/>
    </xf>
    <xf numFmtId="165" fontId="4" fillId="0" borderId="1" xfId="1" applyNumberFormat="1" applyFont="1" applyFill="1" applyBorder="1" applyAlignment="1" applyProtection="1">
      <alignment horizontal="right" wrapText="1"/>
      <protection hidden="1"/>
    </xf>
    <xf numFmtId="165" fontId="28" fillId="0" borderId="1" xfId="1" applyNumberFormat="1" applyFont="1" applyFill="1" applyBorder="1" applyAlignment="1" applyProtection="1">
      <alignment horizontal="right" wrapText="1"/>
      <protection hidden="1"/>
    </xf>
    <xf numFmtId="165" fontId="28" fillId="2" borderId="1" xfId="1" applyNumberFormat="1" applyFont="1" applyFill="1" applyBorder="1" applyAlignment="1">
      <alignment horizontal="right"/>
    </xf>
    <xf numFmtId="165" fontId="34" fillId="2" borderId="1" xfId="1" applyNumberFormat="1" applyFont="1" applyFill="1" applyBorder="1"/>
    <xf numFmtId="165" fontId="4" fillId="0" borderId="1" xfId="1" applyNumberFormat="1" applyFont="1" applyBorder="1" applyAlignment="1">
      <alignment horizontal="right"/>
    </xf>
    <xf numFmtId="0" fontId="15" fillId="2" borderId="0" xfId="0" applyFont="1" applyFill="1" applyAlignment="1">
      <alignment horizontal="justify"/>
    </xf>
    <xf numFmtId="168" fontId="4" fillId="2" borderId="1" xfId="0" applyNumberFormat="1" applyFont="1" applyFill="1" applyBorder="1" applyAlignment="1" applyProtection="1">
      <alignment wrapText="1"/>
      <protection hidden="1"/>
    </xf>
    <xf numFmtId="169" fontId="4" fillId="2" borderId="1" xfId="0" applyNumberFormat="1" applyFont="1" applyFill="1" applyBorder="1" applyAlignment="1">
      <alignment horizontal="center" wrapText="1"/>
    </xf>
    <xf numFmtId="165" fontId="4" fillId="2" borderId="1" xfId="1" applyNumberFormat="1" applyFont="1" applyFill="1" applyBorder="1" applyAlignment="1">
      <alignment vertical="center" wrapText="1"/>
    </xf>
    <xf numFmtId="166" fontId="4" fillId="2" borderId="1" xfId="0" applyNumberFormat="1" applyFont="1" applyFill="1" applyBorder="1" applyAlignment="1">
      <alignment wrapText="1"/>
    </xf>
    <xf numFmtId="0" fontId="16" fillId="0" borderId="1" xfId="0" applyFont="1" applyBorder="1" applyAlignment="1">
      <alignment horizontal="left" wrapText="1"/>
    </xf>
    <xf numFmtId="165" fontId="16" fillId="0" borderId="1" xfId="1" applyNumberFormat="1" applyFont="1" applyFill="1" applyBorder="1" applyAlignment="1">
      <alignment wrapText="1"/>
    </xf>
    <xf numFmtId="165" fontId="16" fillId="2" borderId="1" xfId="1" applyNumberFormat="1" applyFont="1" applyFill="1" applyBorder="1" applyAlignment="1">
      <alignment horizontal="center" wrapText="1"/>
    </xf>
    <xf numFmtId="165" fontId="21" fillId="2" borderId="1" xfId="1" applyNumberFormat="1" applyFont="1" applyFill="1" applyBorder="1"/>
    <xf numFmtId="0" fontId="4" fillId="2" borderId="1" xfId="1" applyNumberFormat="1" applyFont="1" applyFill="1" applyBorder="1" applyAlignment="1">
      <alignment horizontal="justify" vertical="center" wrapText="1"/>
    </xf>
    <xf numFmtId="165" fontId="16" fillId="2" borderId="1" xfId="1" applyNumberFormat="1" applyFont="1" applyFill="1" applyBorder="1" applyAlignment="1">
      <alignment wrapText="1"/>
    </xf>
    <xf numFmtId="165" fontId="15" fillId="2" borderId="1" xfId="1" applyNumberFormat="1" applyFont="1" applyFill="1" applyBorder="1" applyAlignment="1">
      <alignment horizontal="justify" vertical="center"/>
    </xf>
    <xf numFmtId="0" fontId="16" fillId="2" borderId="1" xfId="0" applyFont="1" applyFill="1" applyBorder="1" applyAlignment="1">
      <alignment horizontal="left" wrapText="1"/>
    </xf>
    <xf numFmtId="0" fontId="15" fillId="0" borderId="0" xfId="0" applyFont="1" applyAlignment="1">
      <alignment horizontal="justify"/>
    </xf>
    <xf numFmtId="0" fontId="4" fillId="0" borderId="1" xfId="0" applyFont="1" applyBorder="1" applyAlignment="1">
      <alignment horizontal="justify"/>
    </xf>
    <xf numFmtId="168" fontId="28" fillId="0" borderId="1" xfId="0" applyNumberFormat="1" applyFont="1" applyFill="1" applyBorder="1" applyAlignment="1" applyProtection="1">
      <alignment vertical="center" wrapText="1"/>
      <protection hidden="1"/>
    </xf>
    <xf numFmtId="165" fontId="4" fillId="2" borderId="1" xfId="0" applyNumberFormat="1" applyFont="1" applyFill="1" applyBorder="1" applyAlignment="1">
      <alignment horizontal="justify" wrapText="1"/>
    </xf>
    <xf numFmtId="165" fontId="4" fillId="2" borderId="1" xfId="1" applyNumberFormat="1" applyFont="1" applyFill="1" applyBorder="1" applyAlignment="1">
      <alignment horizontal="justify" vertical="center"/>
    </xf>
    <xf numFmtId="0" fontId="4" fillId="2" borderId="1" xfId="0" applyFont="1" applyFill="1" applyBorder="1" applyAlignment="1">
      <alignment horizontal="left" vertical="center" wrapText="1"/>
    </xf>
    <xf numFmtId="170" fontId="4" fillId="2" borderId="1" xfId="0" applyNumberFormat="1" applyFont="1" applyFill="1" applyBorder="1" applyAlignment="1">
      <alignment horizontal="right" wrapText="1"/>
    </xf>
    <xf numFmtId="166" fontId="6" fillId="2" borderId="0" xfId="0" applyNumberFormat="1" applyFont="1" applyFill="1" applyAlignment="1">
      <alignment horizontal="justify" vertical="center"/>
    </xf>
    <xf numFmtId="165" fontId="28" fillId="2" borderId="1" xfId="1" applyNumberFormat="1" applyFont="1" applyFill="1" applyBorder="1" applyAlignment="1">
      <alignment horizontal="right" wrapText="1"/>
    </xf>
    <xf numFmtId="165" fontId="28" fillId="2" borderId="1" xfId="1" applyNumberFormat="1" applyFont="1" applyFill="1" applyBorder="1" applyAlignment="1">
      <alignment horizontal="justify" vertical="center"/>
    </xf>
    <xf numFmtId="168" fontId="4" fillId="0" borderId="1" xfId="0" applyNumberFormat="1" applyFont="1" applyFill="1" applyBorder="1" applyAlignment="1" applyProtection="1">
      <alignment wrapText="1"/>
      <protection hidden="1"/>
    </xf>
    <xf numFmtId="165" fontId="28" fillId="0" borderId="1" xfId="1" applyNumberFormat="1" applyFont="1" applyFill="1" applyBorder="1" applyAlignment="1">
      <alignment horizontal="center" wrapText="1"/>
    </xf>
    <xf numFmtId="0" fontId="1" fillId="2" borderId="0" xfId="0" applyFont="1" applyFill="1"/>
    <xf numFmtId="166" fontId="28" fillId="0" borderId="1" xfId="0" applyNumberFormat="1" applyFont="1" applyFill="1" applyBorder="1" applyAlignment="1">
      <alignment wrapText="1"/>
    </xf>
    <xf numFmtId="166" fontId="0" fillId="2" borderId="0" xfId="0" applyNumberFormat="1" applyFont="1" applyFill="1" applyBorder="1" applyAlignment="1">
      <alignment vertical="center"/>
    </xf>
    <xf numFmtId="166" fontId="13" fillId="2" borderId="0" xfId="0" applyNumberFormat="1" applyFont="1" applyFill="1"/>
    <xf numFmtId="165" fontId="4" fillId="0" borderId="1" xfId="1" applyNumberFormat="1" applyFont="1" applyFill="1" applyBorder="1" applyAlignment="1">
      <alignment horizontal="right" wrapText="1"/>
    </xf>
    <xf numFmtId="0" fontId="4" fillId="2" borderId="1" xfId="0" applyNumberFormat="1" applyFont="1" applyFill="1" applyBorder="1" applyAlignment="1">
      <alignment wrapText="1"/>
    </xf>
    <xf numFmtId="170" fontId="4" fillId="2" borderId="1" xfId="0" applyNumberFormat="1" applyFont="1" applyFill="1" applyBorder="1" applyAlignment="1">
      <alignment horizontal="right"/>
    </xf>
    <xf numFmtId="165" fontId="4" fillId="2" borderId="0" xfId="1" applyNumberFormat="1" applyFont="1" applyFill="1" applyBorder="1" applyAlignment="1">
      <alignment horizontal="center" wrapText="1"/>
    </xf>
    <xf numFmtId="165" fontId="0" fillId="0" borderId="0" xfId="1" applyNumberFormat="1" applyFont="1" applyFill="1"/>
    <xf numFmtId="0" fontId="0" fillId="0" borderId="0" xfId="0" applyFont="1" applyFill="1"/>
    <xf numFmtId="165" fontId="34" fillId="2" borderId="0" xfId="1" applyNumberFormat="1" applyFont="1" applyFill="1"/>
    <xf numFmtId="0" fontId="34" fillId="2" borderId="0" xfId="0" applyFont="1" applyFill="1"/>
    <xf numFmtId="170" fontId="4" fillId="2" borderId="1" xfId="1" applyNumberFormat="1" applyFont="1" applyFill="1" applyBorder="1" applyAlignment="1"/>
    <xf numFmtId="0" fontId="15" fillId="2" borderId="1" xfId="0" applyFont="1" applyFill="1" applyBorder="1" applyAlignment="1">
      <alignment horizontal="right" wrapText="1"/>
    </xf>
    <xf numFmtId="170" fontId="15" fillId="2" borderId="1" xfId="0" applyNumberFormat="1" applyFont="1" applyFill="1" applyBorder="1" applyAlignment="1">
      <alignment horizontal="right" wrapText="1"/>
    </xf>
    <xf numFmtId="169" fontId="4" fillId="2" borderId="1" xfId="1" applyNumberFormat="1" applyFont="1" applyFill="1" applyBorder="1" applyAlignment="1">
      <alignment wrapText="1"/>
    </xf>
    <xf numFmtId="166" fontId="5" fillId="0" borderId="0" xfId="0" applyNumberFormat="1" applyFont="1" applyFill="1"/>
    <xf numFmtId="165" fontId="4" fillId="0" borderId="1" xfId="1" applyNumberFormat="1" applyFont="1" applyFill="1" applyBorder="1" applyAlignment="1">
      <alignment horizontal="center" wrapText="1"/>
    </xf>
    <xf numFmtId="165" fontId="5" fillId="0" borderId="0" xfId="0" applyNumberFormat="1" applyFont="1" applyFill="1"/>
    <xf numFmtId="0" fontId="4" fillId="0" borderId="1" xfId="0" applyFont="1" applyBorder="1" applyAlignment="1">
      <alignment horizontal="left" wrapText="1"/>
    </xf>
    <xf numFmtId="0" fontId="27" fillId="2" borderId="1" xfId="0" applyFont="1" applyFill="1" applyBorder="1" applyAlignment="1">
      <alignment horizontal="left" wrapText="1"/>
    </xf>
    <xf numFmtId="165" fontId="27" fillId="2" borderId="1" xfId="1" applyNumberFormat="1" applyFont="1" applyFill="1" applyBorder="1" applyAlignment="1">
      <alignment horizontal="center" wrapText="1"/>
    </xf>
    <xf numFmtId="165" fontId="29" fillId="2" borderId="1" xfId="1" applyNumberFormat="1" applyFont="1" applyFill="1" applyBorder="1" applyAlignment="1">
      <alignment horizontal="center" wrapText="1"/>
    </xf>
    <xf numFmtId="165" fontId="25" fillId="2" borderId="0" xfId="1" applyNumberFormat="1" applyFont="1" applyFill="1" applyAlignment="1">
      <alignment vertical="center"/>
    </xf>
    <xf numFmtId="172" fontId="25" fillId="2" borderId="0" xfId="0" applyNumberFormat="1" applyFont="1" applyFill="1" applyAlignment="1">
      <alignment vertical="center"/>
    </xf>
    <xf numFmtId="0" fontId="25" fillId="2" borderId="0" xfId="0" applyFont="1" applyFill="1" applyAlignment="1">
      <alignment vertical="center"/>
    </xf>
    <xf numFmtId="168" fontId="27" fillId="2" borderId="1" xfId="0" applyNumberFormat="1" applyFont="1" applyFill="1" applyBorder="1" applyAlignment="1" applyProtection="1">
      <alignment wrapText="1"/>
      <protection hidden="1"/>
    </xf>
    <xf numFmtId="169" fontId="29" fillId="2" borderId="1" xfId="0" applyNumberFormat="1" applyFont="1" applyFill="1" applyBorder="1" applyAlignment="1">
      <alignment vertical="center" wrapText="1"/>
    </xf>
    <xf numFmtId="168" fontId="28" fillId="2" borderId="1" xfId="0" applyNumberFormat="1" applyFont="1" applyFill="1" applyBorder="1" applyAlignment="1" applyProtection="1">
      <alignment wrapText="1"/>
      <protection hidden="1"/>
    </xf>
    <xf numFmtId="169" fontId="23" fillId="2" borderId="1" xfId="0" applyNumberFormat="1" applyFont="1" applyFill="1" applyBorder="1" applyAlignment="1">
      <alignment vertical="center" wrapText="1"/>
    </xf>
    <xf numFmtId="171" fontId="23" fillId="2" borderId="1" xfId="1" applyNumberFormat="1" applyFont="1" applyFill="1" applyBorder="1" applyAlignment="1">
      <alignment horizontal="right" vertical="center"/>
    </xf>
    <xf numFmtId="169" fontId="29" fillId="0" borderId="1" xfId="0" applyNumberFormat="1" applyFont="1" applyFill="1" applyBorder="1" applyAlignment="1">
      <alignment vertical="center" wrapText="1"/>
    </xf>
    <xf numFmtId="169" fontId="23" fillId="0" borderId="1" xfId="0" applyNumberFormat="1" applyFont="1" applyFill="1" applyBorder="1" applyAlignment="1">
      <alignment vertical="center" wrapText="1"/>
    </xf>
    <xf numFmtId="0" fontId="4" fillId="2" borderId="1" xfId="0" applyFont="1" applyFill="1" applyBorder="1" applyAlignment="1">
      <alignment wrapText="1"/>
    </xf>
    <xf numFmtId="169" fontId="16" fillId="2" borderId="1" xfId="0" applyNumberFormat="1" applyFont="1" applyFill="1" applyBorder="1" applyAlignment="1">
      <alignment vertical="center" wrapText="1"/>
    </xf>
    <xf numFmtId="168" fontId="28" fillId="2" borderId="1" xfId="2" applyNumberFormat="1" applyFont="1" applyFill="1" applyBorder="1" applyAlignment="1" applyProtection="1">
      <alignment wrapText="1"/>
      <protection hidden="1"/>
    </xf>
    <xf numFmtId="165" fontId="16" fillId="2" borderId="1" xfId="1" applyNumberFormat="1" applyFont="1" applyFill="1" applyBorder="1"/>
    <xf numFmtId="171" fontId="23" fillId="2" borderId="1" xfId="1" applyNumberFormat="1" applyFont="1" applyFill="1" applyBorder="1" applyAlignment="1"/>
    <xf numFmtId="166" fontId="4" fillId="2" borderId="1" xfId="0" applyNumberFormat="1" applyFont="1" applyFill="1" applyBorder="1" applyAlignment="1">
      <alignment horizontal="center"/>
    </xf>
    <xf numFmtId="0" fontId="4" fillId="0" borderId="1" xfId="0" applyFont="1" applyBorder="1" applyAlignment="1">
      <alignment horizontal="left" vertical="top" wrapText="1"/>
    </xf>
    <xf numFmtId="49" fontId="4" fillId="2" borderId="1" xfId="1" applyNumberFormat="1" applyFont="1" applyFill="1" applyBorder="1" applyAlignment="1">
      <alignment wrapText="1"/>
    </xf>
    <xf numFmtId="0" fontId="2" fillId="2" borderId="1" xfId="1" applyNumberFormat="1" applyFont="1" applyFill="1" applyBorder="1" applyAlignment="1">
      <alignment vertical="center" wrapText="1"/>
    </xf>
    <xf numFmtId="0" fontId="2" fillId="2" borderId="1" xfId="1" applyNumberFormat="1" applyFont="1" applyFill="1" applyBorder="1" applyAlignment="1">
      <alignment wrapText="1"/>
    </xf>
    <xf numFmtId="0" fontId="2" fillId="2" borderId="6" xfId="0" applyNumberFormat="1" applyFont="1" applyFill="1" applyBorder="1" applyAlignment="1">
      <alignment horizontal="left" vertical="top" wrapText="1"/>
    </xf>
    <xf numFmtId="0" fontId="2" fillId="2" borderId="1" xfId="1" applyNumberFormat="1" applyFont="1" applyFill="1" applyBorder="1" applyAlignment="1">
      <alignment horizontal="justify" vertical="center" wrapText="1"/>
    </xf>
    <xf numFmtId="49" fontId="2" fillId="0" borderId="1" xfId="1" applyNumberFormat="1" applyFont="1" applyFill="1" applyBorder="1" applyAlignment="1">
      <alignment wrapText="1"/>
    </xf>
    <xf numFmtId="0" fontId="15" fillId="2" borderId="0"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26" fillId="2" borderId="0" xfId="0" applyFont="1" applyFill="1" applyBorder="1" applyAlignment="1">
      <alignment horizontal="center" vertical="center" wrapText="1"/>
    </xf>
    <xf numFmtId="0" fontId="6" fillId="0" borderId="0" xfId="0" applyFont="1" applyBorder="1" applyAlignment="1">
      <alignment horizontal="center" vertical="center" wrapText="1"/>
    </xf>
    <xf numFmtId="0" fontId="32" fillId="0" borderId="0" xfId="0" applyFont="1" applyBorder="1" applyAlignment="1">
      <alignment horizontal="center" vertical="center" wrapText="1"/>
    </xf>
    <xf numFmtId="0" fontId="32" fillId="3" borderId="0" xfId="0" applyFont="1" applyFill="1" applyBorder="1" applyAlignment="1">
      <alignment horizontal="center" vertical="center" wrapText="1"/>
    </xf>
    <xf numFmtId="0" fontId="33" fillId="0" borderId="0" xfId="0" applyFont="1" applyBorder="1" applyAlignment="1">
      <alignment horizontal="left" vertical="center" wrapText="1"/>
    </xf>
    <xf numFmtId="0" fontId="7" fillId="0" borderId="0" xfId="0" applyFont="1" applyBorder="1" applyAlignment="1">
      <alignment horizontal="center" vertical="center" wrapText="1"/>
    </xf>
    <xf numFmtId="165" fontId="4" fillId="2" borderId="5" xfId="1" applyNumberFormat="1" applyFont="1" applyFill="1" applyBorder="1" applyAlignment="1">
      <alignment horizontal="left" vertical="center" wrapText="1"/>
    </xf>
    <xf numFmtId="165" fontId="4" fillId="2" borderId="6" xfId="1" applyNumberFormat="1" applyFont="1" applyFill="1" applyBorder="1" applyAlignment="1">
      <alignment horizontal="left" vertical="center" wrapText="1"/>
    </xf>
    <xf numFmtId="0" fontId="26" fillId="0" borderId="0" xfId="0" applyFont="1" applyAlignment="1">
      <alignment horizontal="left" wrapText="1"/>
    </xf>
    <xf numFmtId="0" fontId="4" fillId="0" borderId="0" xfId="0" applyFont="1" applyBorder="1" applyAlignment="1">
      <alignment horizontal="right"/>
    </xf>
    <xf numFmtId="0" fontId="26" fillId="0" borderId="0" xfId="0" applyFont="1" applyFill="1" applyBorder="1" applyAlignment="1">
      <alignment horizontal="left" vertical="center" wrapText="1"/>
    </xf>
    <xf numFmtId="2" fontId="16" fillId="2" borderId="5" xfId="1" applyNumberFormat="1" applyFont="1" applyFill="1" applyBorder="1" applyAlignment="1">
      <alignment horizontal="left" wrapText="1"/>
    </xf>
    <xf numFmtId="2" fontId="16" fillId="2" borderId="6" xfId="1" applyNumberFormat="1" applyFont="1" applyFill="1" applyBorder="1" applyAlignment="1">
      <alignment horizontal="left" wrapText="1"/>
    </xf>
  </cellXfs>
  <cellStyles count="6">
    <cellStyle name="Обычный" xfId="0" builtinId="0"/>
    <cellStyle name="Обычный 2" xfId="2"/>
    <cellStyle name="Обычный 2 2" xfId="3"/>
    <cellStyle name="Финансовый" xfId="1" builtinId="3"/>
    <cellStyle name="Финансовый 2" xfId="5"/>
    <cellStyle name="Финансовый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A1:H332"/>
  <sheetViews>
    <sheetView tabSelected="1" view="pageBreakPreview" topLeftCell="A295" zoomScale="90" zoomScaleNormal="100" zoomScaleSheetLayoutView="90" zoomScalePageLayoutView="90" workbookViewId="0">
      <selection activeCell="A280" sqref="A280:XFD280"/>
    </sheetView>
  </sheetViews>
  <sheetFormatPr defaultColWidth="9.140625" defaultRowHeight="15"/>
  <cols>
    <col min="1" max="1" width="54.28515625" style="29" customWidth="1"/>
    <col min="2" max="2" width="14.7109375" style="29" customWidth="1"/>
    <col min="3" max="3" width="14.5703125" style="37" customWidth="1"/>
    <col min="4" max="4" width="16.5703125" style="15" customWidth="1"/>
    <col min="5" max="5" width="69.42578125" style="16" customWidth="1"/>
    <col min="6" max="6" width="36.28515625" style="29" customWidth="1"/>
    <col min="7" max="7" width="14.28515625" style="29" bestFit="1" customWidth="1"/>
    <col min="8" max="8" width="9.140625" style="29"/>
    <col min="9" max="9" width="60.28515625" style="29" customWidth="1"/>
    <col min="10" max="16384" width="9.140625" style="29"/>
  </cols>
  <sheetData>
    <row r="1" spans="1:5">
      <c r="E1" s="180" t="s">
        <v>173</v>
      </c>
    </row>
    <row r="2" spans="1:5">
      <c r="B2" s="178"/>
      <c r="C2" s="178"/>
      <c r="D2" s="178"/>
      <c r="E2" s="179" t="s">
        <v>174</v>
      </c>
    </row>
    <row r="3" spans="1:5" ht="15.75">
      <c r="A3" s="295" t="s">
        <v>172</v>
      </c>
      <c r="B3" s="295"/>
      <c r="C3" s="295"/>
      <c r="D3" s="295"/>
      <c r="E3" s="295"/>
    </row>
    <row r="4" spans="1:5" ht="15" customHeight="1">
      <c r="A4" s="296"/>
      <c r="B4" s="296"/>
      <c r="C4" s="296"/>
      <c r="D4" s="27" t="s">
        <v>55</v>
      </c>
      <c r="E4" s="26"/>
    </row>
    <row r="5" spans="1:5" ht="62.25" customHeight="1">
      <c r="A5" s="136" t="s">
        <v>70</v>
      </c>
      <c r="B5" s="170" t="s">
        <v>101</v>
      </c>
      <c r="C5" s="170" t="s">
        <v>175</v>
      </c>
      <c r="D5" s="70" t="s">
        <v>75</v>
      </c>
      <c r="E5" s="26"/>
    </row>
    <row r="6" spans="1:5" ht="30">
      <c r="A6" s="161" t="s">
        <v>100</v>
      </c>
      <c r="B6" s="162">
        <f>B76</f>
        <v>1740339</v>
      </c>
      <c r="C6" s="162">
        <f>C76</f>
        <v>1687107.5000000002</v>
      </c>
      <c r="D6" s="171">
        <f t="shared" ref="D6:D20" si="0">C6/B6*100</f>
        <v>96.94131430715511</v>
      </c>
      <c r="E6" s="28"/>
    </row>
    <row r="7" spans="1:5" s="31" customFormat="1" ht="45">
      <c r="A7" s="161" t="s">
        <v>92</v>
      </c>
      <c r="B7" s="277">
        <f>B97</f>
        <v>169790.2</v>
      </c>
      <c r="C7" s="163">
        <f>C97</f>
        <v>165576.5</v>
      </c>
      <c r="D7" s="171">
        <f t="shared" si="0"/>
        <v>97.518290219341281</v>
      </c>
      <c r="E7" s="30"/>
    </row>
    <row r="8" spans="1:5" s="31" customFormat="1" ht="30">
      <c r="A8" s="228" t="s">
        <v>93</v>
      </c>
      <c r="B8" s="163">
        <f>B109</f>
        <v>259525.9</v>
      </c>
      <c r="C8" s="163">
        <f>C109</f>
        <v>251652</v>
      </c>
      <c r="D8" s="171">
        <f t="shared" si="0"/>
        <v>96.966044622135982</v>
      </c>
      <c r="E8" s="30"/>
    </row>
    <row r="9" spans="1:5" s="17" customFormat="1" ht="45">
      <c r="A9" s="161" t="s">
        <v>71</v>
      </c>
      <c r="B9" s="162">
        <f>B125</f>
        <v>13113.3</v>
      </c>
      <c r="C9" s="162">
        <f>C125</f>
        <v>13113.3</v>
      </c>
      <c r="D9" s="171">
        <f t="shared" si="0"/>
        <v>100</v>
      </c>
      <c r="E9" s="94"/>
    </row>
    <row r="10" spans="1:5" s="18" customFormat="1" ht="60">
      <c r="A10" s="161" t="s">
        <v>72</v>
      </c>
      <c r="B10" s="162">
        <f>B135</f>
        <v>597897.99999999988</v>
      </c>
      <c r="C10" s="162">
        <f>C135</f>
        <v>592429.79999999993</v>
      </c>
      <c r="D10" s="171">
        <f t="shared" si="0"/>
        <v>99.085429287269747</v>
      </c>
      <c r="E10" s="246"/>
    </row>
    <row r="11" spans="1:5" s="18" customFormat="1" ht="60.75" customHeight="1">
      <c r="A11" s="161" t="s">
        <v>102</v>
      </c>
      <c r="B11" s="162">
        <f>B150</f>
        <v>27905.5</v>
      </c>
      <c r="C11" s="162">
        <f>C150</f>
        <v>26693.600000000002</v>
      </c>
      <c r="D11" s="171">
        <f t="shared" si="0"/>
        <v>95.657128523051014</v>
      </c>
      <c r="E11" s="26"/>
    </row>
    <row r="12" spans="1:5" s="18" customFormat="1" ht="30">
      <c r="A12" s="161" t="s">
        <v>103</v>
      </c>
      <c r="B12" s="162">
        <f>B162</f>
        <v>750</v>
      </c>
      <c r="C12" s="162">
        <f>C162</f>
        <v>694.1</v>
      </c>
      <c r="D12" s="171">
        <f t="shared" si="0"/>
        <v>92.546666666666667</v>
      </c>
      <c r="E12" s="26"/>
    </row>
    <row r="13" spans="1:5" s="18" customFormat="1" ht="30">
      <c r="A13" s="161" t="s">
        <v>104</v>
      </c>
      <c r="B13" s="162">
        <f>B172</f>
        <v>48220.7</v>
      </c>
      <c r="C13" s="162">
        <f>C172</f>
        <v>42838.400000000001</v>
      </c>
      <c r="D13" s="171">
        <f t="shared" si="0"/>
        <v>88.838196044437353</v>
      </c>
      <c r="E13" s="26"/>
    </row>
    <row r="14" spans="1:5" s="18" customFormat="1" ht="45">
      <c r="A14" s="161" t="s">
        <v>105</v>
      </c>
      <c r="B14" s="162">
        <f>B185</f>
        <v>12552.2</v>
      </c>
      <c r="C14" s="162">
        <f>C185</f>
        <v>11975.2</v>
      </c>
      <c r="D14" s="171">
        <f t="shared" si="0"/>
        <v>95.403196252449774</v>
      </c>
      <c r="E14" s="26"/>
    </row>
    <row r="15" spans="1:5" s="18" customFormat="1" ht="47.25" customHeight="1">
      <c r="A15" s="161" t="s">
        <v>106</v>
      </c>
      <c r="B15" s="162">
        <f>B200</f>
        <v>46932.299999999996</v>
      </c>
      <c r="C15" s="162">
        <f>C200</f>
        <v>46932.299999999996</v>
      </c>
      <c r="D15" s="171">
        <f t="shared" si="0"/>
        <v>100</v>
      </c>
      <c r="E15" s="26"/>
    </row>
    <row r="16" spans="1:5" ht="30">
      <c r="A16" s="161" t="s">
        <v>107</v>
      </c>
      <c r="B16" s="162">
        <f>B214</f>
        <v>15585</v>
      </c>
      <c r="C16" s="162">
        <f>C214</f>
        <v>15478.400000000001</v>
      </c>
      <c r="D16" s="171">
        <f t="shared" si="0"/>
        <v>99.316008982996479</v>
      </c>
    </row>
    <row r="17" spans="1:7" s="248" customFormat="1" ht="45">
      <c r="A17" s="161" t="s">
        <v>108</v>
      </c>
      <c r="B17" s="162">
        <f>B229</f>
        <v>184122.8</v>
      </c>
      <c r="C17" s="162">
        <f>C229</f>
        <v>175586.8</v>
      </c>
      <c r="D17" s="171">
        <f t="shared" si="0"/>
        <v>95.363963615586982</v>
      </c>
      <c r="E17" s="247"/>
    </row>
    <row r="18" spans="1:7" s="250" customFormat="1" ht="45">
      <c r="A18" s="161" t="s">
        <v>109</v>
      </c>
      <c r="B18" s="162">
        <f>B245</f>
        <v>63631.1</v>
      </c>
      <c r="C18" s="162">
        <f>C245</f>
        <v>60059.8</v>
      </c>
      <c r="D18" s="171">
        <f t="shared" si="0"/>
        <v>94.387492908341997</v>
      </c>
      <c r="E18" s="249"/>
    </row>
    <row r="19" spans="1:7" s="250" customFormat="1" ht="60">
      <c r="A19" s="136" t="s">
        <v>70</v>
      </c>
      <c r="B19" s="170" t="s">
        <v>101</v>
      </c>
      <c r="C19" s="170" t="s">
        <v>175</v>
      </c>
      <c r="D19" s="70" t="s">
        <v>75</v>
      </c>
      <c r="E19" s="249"/>
    </row>
    <row r="20" spans="1:7" s="248" customFormat="1" ht="30">
      <c r="A20" s="161" t="s">
        <v>110</v>
      </c>
      <c r="B20" s="162">
        <f>B261</f>
        <v>30752.400000000001</v>
      </c>
      <c r="C20" s="162">
        <f>C261</f>
        <v>29138.799999999999</v>
      </c>
      <c r="D20" s="171">
        <f t="shared" si="0"/>
        <v>94.752929852629393</v>
      </c>
      <c r="E20" s="247"/>
    </row>
    <row r="21" spans="1:7" s="18" customFormat="1" ht="45">
      <c r="A21" s="161" t="s">
        <v>111</v>
      </c>
      <c r="B21" s="162">
        <f>B273</f>
        <v>465521.7</v>
      </c>
      <c r="C21" s="162">
        <f>C273</f>
        <v>443948.6</v>
      </c>
      <c r="D21" s="221">
        <f>C21/B21*100</f>
        <v>95.365822903636925</v>
      </c>
      <c r="E21" s="26"/>
    </row>
    <row r="22" spans="1:7" s="250" customFormat="1" ht="45">
      <c r="A22" s="161" t="s">
        <v>112</v>
      </c>
      <c r="B22" s="162">
        <f>B291</f>
        <v>302547.20000000001</v>
      </c>
      <c r="C22" s="162">
        <f>C291</f>
        <v>279094.59999999998</v>
      </c>
      <c r="D22" s="221">
        <f>C22/B22*100</f>
        <v>92.248283904131313</v>
      </c>
      <c r="E22" s="249"/>
    </row>
    <row r="23" spans="1:7" s="264" customFormat="1" ht="16.899999999999999" customHeight="1">
      <c r="A23" s="259" t="s">
        <v>61</v>
      </c>
      <c r="B23" s="260">
        <f>B6+B7+B8+B9+B10+B11+B12+B13+B14+B15+B16+B17+B18+B20+B21+B22</f>
        <v>3979187.3000000003</v>
      </c>
      <c r="C23" s="260">
        <f>C6+C7+C8+C9+C10+C11+C12+C13+C14+C15+C16+C17+C18+C20+C21+C22</f>
        <v>3842319.6999999993</v>
      </c>
      <c r="D23" s="261">
        <f>C23/B23*100</f>
        <v>96.560413228098085</v>
      </c>
      <c r="E23" s="262"/>
      <c r="F23" s="263"/>
      <c r="G23" s="263"/>
    </row>
    <row r="24" spans="1:7" s="34" customFormat="1" ht="16.899999999999999" customHeight="1">
      <c r="A24" s="127"/>
      <c r="B24" s="128"/>
      <c r="C24" s="128"/>
      <c r="D24" s="129"/>
      <c r="E24" s="20"/>
    </row>
    <row r="25" spans="1:7" s="38" customFormat="1" ht="8.25" customHeight="1">
      <c r="A25" s="159"/>
      <c r="B25" s="160"/>
      <c r="C25" s="160"/>
      <c r="D25" s="157"/>
      <c r="E25" s="158"/>
    </row>
    <row r="26" spans="1:7" s="35" customFormat="1" ht="26.25" customHeight="1">
      <c r="A26" s="297" t="s">
        <v>176</v>
      </c>
      <c r="B26" s="297"/>
      <c r="C26" s="297"/>
      <c r="D26" s="297"/>
      <c r="E26" s="297"/>
    </row>
    <row r="27" spans="1:7" s="35" customFormat="1" ht="13.5" customHeight="1">
      <c r="A27" s="148"/>
      <c r="B27" s="148"/>
      <c r="C27" s="107"/>
      <c r="D27" s="149" t="s">
        <v>55</v>
      </c>
      <c r="E27" s="14"/>
    </row>
    <row r="28" spans="1:7" s="35" customFormat="1" ht="60">
      <c r="A28" s="144" t="s">
        <v>167</v>
      </c>
      <c r="B28" s="170" t="s">
        <v>101</v>
      </c>
      <c r="C28" s="170" t="s">
        <v>175</v>
      </c>
      <c r="D28" s="145" t="s">
        <v>75</v>
      </c>
      <c r="E28" s="39"/>
    </row>
    <row r="29" spans="1:7" s="35" customFormat="1" ht="28.5">
      <c r="A29" s="150" t="s">
        <v>98</v>
      </c>
      <c r="B29" s="147">
        <f>B30+B35+B41</f>
        <v>153891.5</v>
      </c>
      <c r="C29" s="147">
        <f>C30+C35+C41</f>
        <v>148873.80000000002</v>
      </c>
      <c r="D29" s="147">
        <f t="shared" ref="D29:D35" si="1">C29/B29*100</f>
        <v>96.739456045330655</v>
      </c>
      <c r="E29" s="40"/>
    </row>
    <row r="30" spans="1:7" s="35" customFormat="1">
      <c r="A30" s="142" t="s">
        <v>147</v>
      </c>
      <c r="B30" s="175">
        <f>B31</f>
        <v>17056.3</v>
      </c>
      <c r="C30" s="175">
        <f>C31</f>
        <v>17056.3</v>
      </c>
      <c r="D30" s="124">
        <f t="shared" si="1"/>
        <v>100</v>
      </c>
      <c r="E30" s="44"/>
    </row>
    <row r="31" spans="1:7" s="35" customFormat="1" ht="62.25" customHeight="1">
      <c r="A31" s="164" t="s">
        <v>164</v>
      </c>
      <c r="B31" s="174">
        <f>SUM(B32:B34)</f>
        <v>17056.3</v>
      </c>
      <c r="C31" s="174">
        <f>SUM(C32:C34)</f>
        <v>17056.3</v>
      </c>
      <c r="D31" s="147">
        <f t="shared" si="1"/>
        <v>100</v>
      </c>
      <c r="E31" s="43"/>
    </row>
    <row r="32" spans="1:7" s="35" customFormat="1" ht="15.75" customHeight="1">
      <c r="A32" s="137" t="s">
        <v>2</v>
      </c>
      <c r="B32" s="138">
        <v>341.1</v>
      </c>
      <c r="C32" s="138">
        <v>341.1</v>
      </c>
      <c r="D32" s="139">
        <f t="shared" si="1"/>
        <v>100</v>
      </c>
      <c r="E32" s="43"/>
    </row>
    <row r="33" spans="1:5" s="35" customFormat="1" ht="15.75" customHeight="1">
      <c r="A33" s="137" t="s">
        <v>3</v>
      </c>
      <c r="B33" s="138">
        <v>10196.299999999999</v>
      </c>
      <c r="C33" s="138">
        <v>10196.299999999999</v>
      </c>
      <c r="D33" s="139">
        <f t="shared" si="1"/>
        <v>100</v>
      </c>
      <c r="E33" s="43"/>
    </row>
    <row r="34" spans="1:5" s="35" customFormat="1" ht="15.75" customHeight="1">
      <c r="A34" s="137" t="s">
        <v>4</v>
      </c>
      <c r="B34" s="138">
        <v>6518.9</v>
      </c>
      <c r="C34" s="138">
        <v>6518.9</v>
      </c>
      <c r="D34" s="139">
        <f t="shared" si="1"/>
        <v>100</v>
      </c>
      <c r="E34" s="140"/>
    </row>
    <row r="35" spans="1:5" s="35" customFormat="1">
      <c r="A35" s="142" t="s">
        <v>148</v>
      </c>
      <c r="B35" s="143">
        <f>B36</f>
        <v>133993</v>
      </c>
      <c r="C35" s="143">
        <f>C36</f>
        <v>128975.3</v>
      </c>
      <c r="D35" s="139">
        <f t="shared" si="1"/>
        <v>96.255252140037172</v>
      </c>
      <c r="E35" s="41"/>
    </row>
    <row r="36" spans="1:5" s="35" customFormat="1" ht="134.25" customHeight="1">
      <c r="A36" s="142" t="s">
        <v>165</v>
      </c>
      <c r="B36" s="146">
        <f>B37+B38+B39</f>
        <v>133993</v>
      </c>
      <c r="C36" s="146">
        <f>C37+C38+C39</f>
        <v>128975.3</v>
      </c>
      <c r="D36" s="139">
        <f t="shared" ref="D36:D44" si="2">C36/B36*100</f>
        <v>96.255252140037172</v>
      </c>
      <c r="E36" s="45"/>
    </row>
    <row r="37" spans="1:5" s="35" customFormat="1" ht="13.5" customHeight="1">
      <c r="A37" s="137" t="s">
        <v>2</v>
      </c>
      <c r="B37" s="138">
        <v>21016.7</v>
      </c>
      <c r="C37" s="138">
        <v>15999</v>
      </c>
      <c r="D37" s="139">
        <f t="shared" si="2"/>
        <v>76.12517664523925</v>
      </c>
      <c r="E37" s="43"/>
    </row>
    <row r="38" spans="1:5" s="35" customFormat="1" ht="13.5" customHeight="1">
      <c r="A38" s="137" t="s">
        <v>3</v>
      </c>
      <c r="B38" s="138">
        <v>37174.300000000003</v>
      </c>
      <c r="C38" s="138">
        <v>37174.300000000003</v>
      </c>
      <c r="D38" s="139">
        <f t="shared" si="2"/>
        <v>100</v>
      </c>
      <c r="E38" s="43"/>
    </row>
    <row r="39" spans="1:5" s="35" customFormat="1" ht="13.5" customHeight="1">
      <c r="A39" s="137" t="s">
        <v>4</v>
      </c>
      <c r="B39" s="138">
        <f>B232</f>
        <v>75802</v>
      </c>
      <c r="C39" s="138">
        <v>75802</v>
      </c>
      <c r="D39" s="139">
        <f t="shared" si="2"/>
        <v>100</v>
      </c>
      <c r="E39" s="43"/>
    </row>
    <row r="40" spans="1:5" s="35" customFormat="1" ht="60">
      <c r="A40" s="144" t="s">
        <v>167</v>
      </c>
      <c r="B40" s="170" t="s">
        <v>101</v>
      </c>
      <c r="C40" s="170" t="s">
        <v>175</v>
      </c>
      <c r="D40" s="145" t="s">
        <v>75</v>
      </c>
      <c r="E40" s="43"/>
    </row>
    <row r="41" spans="1:5" s="35" customFormat="1" ht="45">
      <c r="A41" s="142" t="s">
        <v>149</v>
      </c>
      <c r="B41" s="182">
        <f>B42</f>
        <v>2842.2</v>
      </c>
      <c r="C41" s="182">
        <f t="shared" ref="C41" si="3">C42</f>
        <v>2842.2</v>
      </c>
      <c r="D41" s="139">
        <f t="shared" si="2"/>
        <v>100</v>
      </c>
      <c r="E41" s="46"/>
    </row>
    <row r="42" spans="1:5" s="35" customFormat="1" ht="50.25" customHeight="1">
      <c r="A42" s="176" t="s">
        <v>166</v>
      </c>
      <c r="B42" s="141">
        <f>SUM(B43:B44)</f>
        <v>2842.2</v>
      </c>
      <c r="C42" s="141">
        <f>SUM(C43:C44)</f>
        <v>2842.2</v>
      </c>
      <c r="D42" s="139">
        <f t="shared" si="2"/>
        <v>100</v>
      </c>
      <c r="E42" s="42"/>
    </row>
    <row r="43" spans="1:5" s="35" customFormat="1" ht="13.5" customHeight="1">
      <c r="A43" s="137" t="s">
        <v>2</v>
      </c>
      <c r="B43" s="138">
        <v>142.1</v>
      </c>
      <c r="C43" s="138">
        <v>142.1</v>
      </c>
      <c r="D43" s="139">
        <f t="shared" si="2"/>
        <v>100</v>
      </c>
      <c r="E43" s="43"/>
    </row>
    <row r="44" spans="1:5" s="35" customFormat="1" ht="13.5" customHeight="1">
      <c r="A44" s="137" t="s">
        <v>3</v>
      </c>
      <c r="B44" s="138">
        <v>2700.1</v>
      </c>
      <c r="C44" s="138">
        <v>2700.1</v>
      </c>
      <c r="D44" s="139">
        <f t="shared" si="2"/>
        <v>100</v>
      </c>
      <c r="E44" s="43"/>
    </row>
    <row r="45" spans="1:5" s="35" customFormat="1" ht="12" customHeight="1">
      <c r="A45" s="22"/>
      <c r="B45" s="23"/>
      <c r="C45" s="23"/>
      <c r="D45" s="21"/>
      <c r="E45" s="19"/>
    </row>
    <row r="46" spans="1:5" s="107" customFormat="1" ht="37.5" customHeight="1">
      <c r="A46" s="287" t="s">
        <v>177</v>
      </c>
      <c r="B46" s="287"/>
      <c r="C46" s="287"/>
      <c r="D46" s="287"/>
      <c r="E46" s="106"/>
    </row>
    <row r="47" spans="1:5" s="107" customFormat="1" ht="17.25" customHeight="1">
      <c r="A47" s="151"/>
      <c r="B47" s="151"/>
      <c r="C47" s="151"/>
      <c r="D47" s="149" t="s">
        <v>55</v>
      </c>
      <c r="E47" s="106"/>
    </row>
    <row r="48" spans="1:5" s="107" customFormat="1" ht="60">
      <c r="A48" s="145" t="s">
        <v>99</v>
      </c>
      <c r="B48" s="170" t="s">
        <v>101</v>
      </c>
      <c r="C48" s="170" t="s">
        <v>175</v>
      </c>
      <c r="D48" s="145" t="s">
        <v>75</v>
      </c>
      <c r="E48" s="106"/>
    </row>
    <row r="49" spans="1:5" s="107" customFormat="1" ht="35.25" customHeight="1">
      <c r="A49" s="103" t="s">
        <v>143</v>
      </c>
      <c r="B49" s="104">
        <f>B50+B53+B56+B59+B62+B64</f>
        <v>14519.400000000001</v>
      </c>
      <c r="C49" s="104">
        <f>C50+C53+C56+C59+C62+C64</f>
        <v>13352.300000000001</v>
      </c>
      <c r="D49" s="104">
        <f t="shared" ref="D49:D59" si="4">C49/B49*100</f>
        <v>91.961789054644129</v>
      </c>
      <c r="E49" s="106"/>
    </row>
    <row r="50" spans="1:5" s="107" customFormat="1" ht="42.75">
      <c r="A50" s="103" t="s">
        <v>100</v>
      </c>
      <c r="B50" s="104">
        <f t="shared" ref="B50:C51" si="5">B51</f>
        <v>1998</v>
      </c>
      <c r="C50" s="104">
        <f t="shared" si="5"/>
        <v>1776.1</v>
      </c>
      <c r="D50" s="155">
        <f t="shared" si="4"/>
        <v>88.893893893893889</v>
      </c>
      <c r="E50" s="106"/>
    </row>
    <row r="51" spans="1:5" s="107" customFormat="1">
      <c r="A51" s="88" t="s">
        <v>67</v>
      </c>
      <c r="B51" s="108">
        <f>B52</f>
        <v>1998</v>
      </c>
      <c r="C51" s="108">
        <f t="shared" si="5"/>
        <v>1776.1</v>
      </c>
      <c r="D51" s="105">
        <f t="shared" si="4"/>
        <v>88.893893893893889</v>
      </c>
      <c r="E51" s="106"/>
    </row>
    <row r="52" spans="1:5" s="107" customFormat="1" ht="45">
      <c r="A52" s="89" t="s">
        <v>150</v>
      </c>
      <c r="B52" s="108">
        <f>B87</f>
        <v>1998</v>
      </c>
      <c r="C52" s="108">
        <f t="shared" ref="C52" si="6">C87</f>
        <v>1776.1</v>
      </c>
      <c r="D52" s="105">
        <f t="shared" si="4"/>
        <v>88.893893893893889</v>
      </c>
      <c r="E52" s="106"/>
    </row>
    <row r="53" spans="1:5" s="35" customFormat="1" ht="43.5" customHeight="1">
      <c r="A53" s="103" t="s">
        <v>168</v>
      </c>
      <c r="B53" s="104">
        <f>B54+B55</f>
        <v>4977.7999999999993</v>
      </c>
      <c r="C53" s="104">
        <f t="shared" ref="C53" si="7">C54+C55</f>
        <v>4977.8999999999996</v>
      </c>
      <c r="D53" s="155">
        <f t="shared" si="4"/>
        <v>100.00200891960304</v>
      </c>
      <c r="E53" s="19"/>
    </row>
    <row r="54" spans="1:5" s="35" customFormat="1" ht="60">
      <c r="A54" s="89" t="s">
        <v>153</v>
      </c>
      <c r="B54" s="108">
        <f>1285.5+552.1</f>
        <v>1837.6</v>
      </c>
      <c r="C54" s="108">
        <f>1285.5+552.2</f>
        <v>1837.7</v>
      </c>
      <c r="D54" s="105">
        <f t="shared" si="4"/>
        <v>100.00544188071399</v>
      </c>
      <c r="E54" s="19"/>
    </row>
    <row r="55" spans="1:5" s="35" customFormat="1" ht="48" customHeight="1">
      <c r="A55" s="89" t="s">
        <v>154</v>
      </c>
      <c r="B55" s="108">
        <f>2190+950.2</f>
        <v>3140.2</v>
      </c>
      <c r="C55" s="108">
        <f>2190+950.2</f>
        <v>3140.2</v>
      </c>
      <c r="D55" s="105">
        <f t="shared" si="4"/>
        <v>100</v>
      </c>
      <c r="E55" s="19"/>
    </row>
    <row r="56" spans="1:5" s="35" customFormat="1" ht="27" customHeight="1">
      <c r="A56" s="164" t="s">
        <v>169</v>
      </c>
      <c r="B56" s="104">
        <f>B57</f>
        <v>50</v>
      </c>
      <c r="C56" s="104">
        <f t="shared" ref="C56" si="8">C57</f>
        <v>50</v>
      </c>
      <c r="D56" s="155">
        <f t="shared" si="4"/>
        <v>100</v>
      </c>
      <c r="E56" s="19"/>
    </row>
    <row r="57" spans="1:5" s="35" customFormat="1" ht="19.5" customHeight="1">
      <c r="A57" s="229" t="s">
        <v>115</v>
      </c>
      <c r="B57" s="108">
        <f>B116</f>
        <v>50</v>
      </c>
      <c r="C57" s="108">
        <f t="shared" ref="C57" si="9">C116</f>
        <v>50</v>
      </c>
      <c r="D57" s="105">
        <f t="shared" si="4"/>
        <v>100</v>
      </c>
      <c r="E57" s="19"/>
    </row>
    <row r="58" spans="1:5" s="35" customFormat="1" ht="60">
      <c r="A58" s="145" t="s">
        <v>99</v>
      </c>
      <c r="B58" s="170" t="s">
        <v>101</v>
      </c>
      <c r="C58" s="170" t="s">
        <v>175</v>
      </c>
      <c r="D58" s="145" t="s">
        <v>75</v>
      </c>
      <c r="E58" s="19"/>
    </row>
    <row r="59" spans="1:5" s="35" customFormat="1" ht="42.75">
      <c r="A59" s="265" t="s">
        <v>170</v>
      </c>
      <c r="B59" s="266">
        <f>B60+B61</f>
        <v>2470.1999999999998</v>
      </c>
      <c r="C59" s="266">
        <f t="shared" ref="C59" si="10">C60+C61</f>
        <v>1598.7</v>
      </c>
      <c r="D59" s="155">
        <f t="shared" si="4"/>
        <v>64.719455914500855</v>
      </c>
      <c r="E59" s="19"/>
    </row>
    <row r="60" spans="1:5" s="35" customFormat="1" ht="75">
      <c r="A60" s="267" t="s">
        <v>160</v>
      </c>
      <c r="B60" s="268">
        <f>1200+551.3</f>
        <v>1751.3</v>
      </c>
      <c r="C60" s="268">
        <f>603+277</f>
        <v>880</v>
      </c>
      <c r="D60" s="269">
        <f>C60/B60*100</f>
        <v>50.248386912579221</v>
      </c>
      <c r="E60" s="19"/>
    </row>
    <row r="61" spans="1:5" s="35" customFormat="1" ht="60">
      <c r="A61" s="267" t="s">
        <v>159</v>
      </c>
      <c r="B61" s="268">
        <f>500+218.9</f>
        <v>718.9</v>
      </c>
      <c r="C61" s="268">
        <f>499.8+218.9</f>
        <v>718.7</v>
      </c>
      <c r="D61" s="269">
        <f>C61/B61*100</f>
        <v>99.972179719015173</v>
      </c>
      <c r="E61" s="19"/>
    </row>
    <row r="62" spans="1:5" s="35" customFormat="1" ht="42.75">
      <c r="A62" s="164" t="s">
        <v>171</v>
      </c>
      <c r="B62" s="270">
        <f>B63</f>
        <v>500</v>
      </c>
      <c r="C62" s="270">
        <f t="shared" ref="C62:D62" si="11">C63</f>
        <v>434.6</v>
      </c>
      <c r="D62" s="270">
        <f t="shared" si="11"/>
        <v>0</v>
      </c>
      <c r="E62" s="19"/>
    </row>
    <row r="63" spans="1:5" s="35" customFormat="1" ht="20.25" customHeight="1">
      <c r="A63" s="229" t="s">
        <v>115</v>
      </c>
      <c r="B63" s="271">
        <v>500</v>
      </c>
      <c r="C63" s="271">
        <v>434.6</v>
      </c>
      <c r="D63" s="269">
        <v>0</v>
      </c>
      <c r="E63" s="19"/>
    </row>
    <row r="64" spans="1:5" s="35" customFormat="1" ht="44.25" customHeight="1">
      <c r="A64" s="96" t="s">
        <v>146</v>
      </c>
      <c r="B64" s="266">
        <f>B65</f>
        <v>4523.4000000000005</v>
      </c>
      <c r="C64" s="266">
        <f t="shared" ref="C64" si="12">C65</f>
        <v>4515</v>
      </c>
      <c r="D64" s="155">
        <f>C64/B64*100</f>
        <v>99.814298978644374</v>
      </c>
      <c r="E64" s="19"/>
    </row>
    <row r="65" spans="1:5" s="35" customFormat="1" ht="43.5" customHeight="1">
      <c r="A65" s="272" t="s">
        <v>57</v>
      </c>
      <c r="B65" s="273">
        <f>B66+B67+B68</f>
        <v>4523.4000000000005</v>
      </c>
      <c r="C65" s="273">
        <f>C66+C67+C68</f>
        <v>4515</v>
      </c>
      <c r="D65" s="105">
        <f>C65/B65*100</f>
        <v>99.814298978644374</v>
      </c>
      <c r="E65" s="19"/>
    </row>
    <row r="66" spans="1:5" s="35" customFormat="1" ht="75">
      <c r="A66" s="274" t="s">
        <v>161</v>
      </c>
      <c r="B66" s="268">
        <f>1535+694.5</f>
        <v>2229.5</v>
      </c>
      <c r="C66" s="268">
        <f>1534.2+694.5</f>
        <v>2228.6999999999998</v>
      </c>
      <c r="D66" s="269">
        <f>C66/B66*100</f>
        <v>99.964117515137914</v>
      </c>
      <c r="E66" s="19"/>
    </row>
    <row r="67" spans="1:5" s="35" customFormat="1" ht="121.5" customHeight="1">
      <c r="A67" s="274" t="s">
        <v>162</v>
      </c>
      <c r="B67" s="275">
        <f>1390.5+604.6</f>
        <v>1995.1</v>
      </c>
      <c r="C67" s="275">
        <f>1382.9+604.6</f>
        <v>1987.5</v>
      </c>
      <c r="D67" s="276">
        <f>C67/B67*100</f>
        <v>99.61906671344795</v>
      </c>
      <c r="E67" s="19"/>
    </row>
    <row r="68" spans="1:5" s="35" customFormat="1" ht="21.75" customHeight="1">
      <c r="A68" s="229" t="s">
        <v>115</v>
      </c>
      <c r="B68" s="275">
        <v>298.8</v>
      </c>
      <c r="C68" s="275">
        <v>298.8</v>
      </c>
      <c r="D68" s="276">
        <f>C68/B68*100</f>
        <v>100</v>
      </c>
      <c r="E68" s="19"/>
    </row>
    <row r="69" spans="1:5" s="35" customFormat="1" ht="12" customHeight="1">
      <c r="A69" s="22"/>
      <c r="B69" s="23"/>
      <c r="C69" s="23"/>
      <c r="D69" s="21"/>
      <c r="E69" s="19"/>
    </row>
    <row r="70" spans="1:5" s="66" customFormat="1" ht="18.600000000000001" customHeight="1">
      <c r="A70" s="287" t="s">
        <v>62</v>
      </c>
      <c r="B70" s="287"/>
      <c r="C70" s="287"/>
      <c r="D70" s="287"/>
      <c r="E70" s="287"/>
    </row>
    <row r="71" spans="1:5" s="66" customFormat="1" ht="19.899999999999999" customHeight="1">
      <c r="A71" s="286" t="s">
        <v>63</v>
      </c>
      <c r="B71" s="286"/>
      <c r="C71" s="286"/>
      <c r="D71" s="286"/>
      <c r="E71" s="286"/>
    </row>
    <row r="72" spans="1:5" s="66" customFormat="1" ht="20.25" customHeight="1">
      <c r="A72" s="286" t="s">
        <v>64</v>
      </c>
      <c r="B72" s="286"/>
      <c r="C72" s="286"/>
      <c r="D72" s="286"/>
      <c r="E72" s="286"/>
    </row>
    <row r="73" spans="1:5" s="67" customFormat="1" ht="31.15" customHeight="1">
      <c r="A73" s="286" t="s">
        <v>9</v>
      </c>
      <c r="B73" s="286"/>
      <c r="C73" s="286"/>
      <c r="D73" s="286"/>
      <c r="E73" s="286"/>
    </row>
    <row r="74" spans="1:5" s="66" customFormat="1" ht="15.6" customHeight="1">
      <c r="A74" s="100"/>
      <c r="B74" s="101"/>
      <c r="D74" s="102"/>
      <c r="E74" s="68" t="s">
        <v>55</v>
      </c>
    </row>
    <row r="75" spans="1:5" s="35" customFormat="1" ht="60">
      <c r="A75" s="69" t="s">
        <v>0</v>
      </c>
      <c r="B75" s="70" t="s">
        <v>113</v>
      </c>
      <c r="C75" s="170" t="s">
        <v>175</v>
      </c>
      <c r="D75" s="70" t="s">
        <v>75</v>
      </c>
      <c r="E75" s="70" t="s">
        <v>144</v>
      </c>
    </row>
    <row r="76" spans="1:5" ht="17.45" customHeight="1">
      <c r="A76" s="72" t="s">
        <v>7</v>
      </c>
      <c r="B76" s="73">
        <f>B80+B81+B82+B83+B84+B86+B88</f>
        <v>1740339</v>
      </c>
      <c r="C76" s="73">
        <f>C80+C81+C82+C83+C84+C86+C88</f>
        <v>1687107.5000000002</v>
      </c>
      <c r="D76" s="74">
        <f t="shared" ref="D76:D82" si="13">C76/B76*100</f>
        <v>96.94131430715511</v>
      </c>
      <c r="E76" s="75"/>
    </row>
    <row r="77" spans="1:5" ht="17.45" customHeight="1">
      <c r="A77" s="76" t="s">
        <v>2</v>
      </c>
      <c r="B77" s="77">
        <v>355982.3</v>
      </c>
      <c r="C77" s="77">
        <v>322695.09999999998</v>
      </c>
      <c r="D77" s="78">
        <f t="shared" si="13"/>
        <v>90.649198007878468</v>
      </c>
      <c r="E77" s="75"/>
    </row>
    <row r="78" spans="1:5" ht="17.45" customHeight="1">
      <c r="A78" s="76" t="s">
        <v>3</v>
      </c>
      <c r="B78" s="77">
        <v>1344503.8</v>
      </c>
      <c r="C78" s="77">
        <v>1325961.5</v>
      </c>
      <c r="D78" s="78">
        <f t="shared" si="13"/>
        <v>98.620881547527048</v>
      </c>
      <c r="E78" s="75"/>
    </row>
    <row r="79" spans="1:5" ht="17.45" customHeight="1">
      <c r="A79" s="79" t="s">
        <v>4</v>
      </c>
      <c r="B79" s="80">
        <v>39852.9</v>
      </c>
      <c r="C79" s="80">
        <v>38451</v>
      </c>
      <c r="D79" s="78">
        <f t="shared" si="13"/>
        <v>96.482313708663597</v>
      </c>
      <c r="E79" s="75"/>
    </row>
    <row r="80" spans="1:5" s="49" customFormat="1">
      <c r="A80" s="81" t="s">
        <v>65</v>
      </c>
      <c r="B80" s="82">
        <v>734112.2</v>
      </c>
      <c r="C80" s="82">
        <v>731412.2</v>
      </c>
      <c r="D80" s="83">
        <f t="shared" si="13"/>
        <v>99.632208809498053</v>
      </c>
      <c r="E80" s="84"/>
    </row>
    <row r="81" spans="1:8" s="50" customFormat="1" ht="337.5" customHeight="1">
      <c r="A81" s="85" t="s">
        <v>1</v>
      </c>
      <c r="B81" s="86">
        <v>45908.1</v>
      </c>
      <c r="C81" s="86">
        <v>17909.5</v>
      </c>
      <c r="D81" s="83">
        <f t="shared" si="13"/>
        <v>39.011634112498669</v>
      </c>
      <c r="E81" s="278" t="s">
        <v>193</v>
      </c>
      <c r="F81" s="185"/>
    </row>
    <row r="82" spans="1:8" s="50" customFormat="1" ht="17.25" customHeight="1">
      <c r="A82" s="88" t="s">
        <v>5</v>
      </c>
      <c r="B82" s="82">
        <v>771251.1</v>
      </c>
      <c r="C82" s="82">
        <v>770990.9</v>
      </c>
      <c r="D82" s="83">
        <f t="shared" si="13"/>
        <v>99.96626260889613</v>
      </c>
      <c r="E82" s="87"/>
    </row>
    <row r="83" spans="1:8" s="50" customFormat="1" ht="60">
      <c r="A83" s="88" t="s">
        <v>66</v>
      </c>
      <c r="B83" s="82">
        <v>49493.3</v>
      </c>
      <c r="C83" s="82">
        <v>47731.8</v>
      </c>
      <c r="D83" s="83">
        <f>C83/B83*100</f>
        <v>96.440932409033138</v>
      </c>
      <c r="E83" s="173" t="s">
        <v>194</v>
      </c>
    </row>
    <row r="84" spans="1:8" s="49" customFormat="1" ht="45">
      <c r="A84" s="90" t="s">
        <v>6</v>
      </c>
      <c r="B84" s="82">
        <v>122272.2</v>
      </c>
      <c r="C84" s="82">
        <v>101983</v>
      </c>
      <c r="D84" s="83">
        <f>C84/B84*100</f>
        <v>83.406530675002159</v>
      </c>
      <c r="E84" s="183" t="s">
        <v>178</v>
      </c>
      <c r="H84" s="49" t="s">
        <v>94</v>
      </c>
    </row>
    <row r="85" spans="1:8" s="49" customFormat="1" ht="60">
      <c r="A85" s="69" t="s">
        <v>0</v>
      </c>
      <c r="B85" s="70" t="s">
        <v>113</v>
      </c>
      <c r="C85" s="170" t="s">
        <v>175</v>
      </c>
      <c r="D85" s="70" t="s">
        <v>75</v>
      </c>
      <c r="E85" s="70" t="s">
        <v>144</v>
      </c>
    </row>
    <row r="86" spans="1:8" s="51" customFormat="1" ht="75">
      <c r="A86" s="88" t="s">
        <v>67</v>
      </c>
      <c r="B86" s="82">
        <v>2761.1</v>
      </c>
      <c r="C86" s="82">
        <v>2539.1</v>
      </c>
      <c r="D86" s="83">
        <f>C86/B86*100</f>
        <v>91.959726196081277</v>
      </c>
      <c r="E86" s="183" t="s">
        <v>179</v>
      </c>
    </row>
    <row r="87" spans="1:8" s="51" customFormat="1" ht="45">
      <c r="A87" s="89" t="s">
        <v>151</v>
      </c>
      <c r="B87" s="82">
        <v>1998</v>
      </c>
      <c r="C87" s="82">
        <v>1776.1</v>
      </c>
      <c r="D87" s="83">
        <f>C87/B87*100</f>
        <v>88.893893893893889</v>
      </c>
      <c r="E87" s="184" t="s">
        <v>180</v>
      </c>
    </row>
    <row r="88" spans="1:8" s="51" customFormat="1">
      <c r="A88" s="90" t="s">
        <v>68</v>
      </c>
      <c r="B88" s="82">
        <v>14541</v>
      </c>
      <c r="C88" s="82">
        <v>14541</v>
      </c>
      <c r="D88" s="83">
        <f>C88/B88*100</f>
        <v>100</v>
      </c>
      <c r="E88" s="172"/>
    </row>
    <row r="89" spans="1:8" s="51" customFormat="1" ht="10.5" customHeight="1">
      <c r="A89" s="2"/>
      <c r="B89" s="3"/>
      <c r="C89" s="3"/>
      <c r="D89" s="4"/>
      <c r="E89" s="5"/>
    </row>
    <row r="90" spans="1:8" s="51" customFormat="1" ht="11.25" customHeight="1">
      <c r="A90" s="2"/>
      <c r="B90" s="3"/>
      <c r="C90" s="3"/>
      <c r="D90" s="4"/>
      <c r="E90" s="5"/>
    </row>
    <row r="91" spans="1:8" s="25" customFormat="1" ht="18" customHeight="1">
      <c r="A91" s="287" t="s">
        <v>116</v>
      </c>
      <c r="B91" s="287"/>
      <c r="C91" s="287"/>
      <c r="D91" s="287"/>
      <c r="E91" s="287"/>
    </row>
    <row r="92" spans="1:8" s="47" customFormat="1" ht="15.75" customHeight="1">
      <c r="A92" s="286" t="s">
        <v>19</v>
      </c>
      <c r="B92" s="286"/>
      <c r="C92" s="286"/>
      <c r="D92" s="286"/>
      <c r="E92" s="286"/>
    </row>
    <row r="93" spans="1:8" s="47" customFormat="1" ht="18" customHeight="1">
      <c r="A93" s="286" t="s">
        <v>11</v>
      </c>
      <c r="B93" s="286"/>
      <c r="C93" s="286"/>
      <c r="D93" s="286"/>
      <c r="E93" s="286"/>
    </row>
    <row r="94" spans="1:8" s="48" customFormat="1" ht="63" customHeight="1">
      <c r="A94" s="286" t="s">
        <v>25</v>
      </c>
      <c r="B94" s="286"/>
      <c r="C94" s="286"/>
      <c r="D94" s="286"/>
      <c r="E94" s="286"/>
    </row>
    <row r="95" spans="1:8" s="31" customFormat="1" ht="16.899999999999999" customHeight="1">
      <c r="A95" s="93"/>
      <c r="B95" s="93"/>
      <c r="C95" s="17"/>
      <c r="D95" s="94"/>
      <c r="E95" s="95" t="s">
        <v>55</v>
      </c>
    </row>
    <row r="96" spans="1:8" s="35" customFormat="1" ht="60">
      <c r="A96" s="69" t="s">
        <v>0</v>
      </c>
      <c r="B96" s="70" t="s">
        <v>113</v>
      </c>
      <c r="C96" s="170" t="s">
        <v>175</v>
      </c>
      <c r="D96" s="70" t="s">
        <v>75</v>
      </c>
      <c r="E96" s="70" t="s">
        <v>144</v>
      </c>
    </row>
    <row r="97" spans="1:5" ht="17.45" customHeight="1">
      <c r="A97" s="96" t="s">
        <v>7</v>
      </c>
      <c r="B97" s="73">
        <f>B100</f>
        <v>169790.2</v>
      </c>
      <c r="C97" s="73">
        <f>C100</f>
        <v>165576.5</v>
      </c>
      <c r="D97" s="73">
        <f>D100</f>
        <v>97.518290219341281</v>
      </c>
      <c r="E97" s="1"/>
    </row>
    <row r="98" spans="1:5" ht="17.45" customHeight="1">
      <c r="A98" s="79" t="s">
        <v>2</v>
      </c>
      <c r="B98" s="77">
        <f>B97-B99</f>
        <v>162214.80000000002</v>
      </c>
      <c r="C98" s="77">
        <f t="shared" ref="C98" si="14">C97-C99</f>
        <v>158001.5</v>
      </c>
      <c r="D98" s="98">
        <f>C98/B98*100</f>
        <v>97.402641435923215</v>
      </c>
      <c r="E98" s="1"/>
    </row>
    <row r="99" spans="1:5" ht="17.45" customHeight="1">
      <c r="A99" s="79" t="s">
        <v>3</v>
      </c>
      <c r="B99" s="77">
        <v>7575.4</v>
      </c>
      <c r="C99" s="77">
        <v>7575</v>
      </c>
      <c r="D99" s="98">
        <f>C99/B99*100</f>
        <v>99.994719750772248</v>
      </c>
      <c r="E99" s="1"/>
    </row>
    <row r="100" spans="1:5" s="52" customFormat="1" ht="35.25" customHeight="1">
      <c r="A100" s="85" t="s">
        <v>12</v>
      </c>
      <c r="B100" s="99">
        <v>169790.2</v>
      </c>
      <c r="C100" s="99">
        <v>165576.5</v>
      </c>
      <c r="D100" s="98">
        <f>C100/B100*100</f>
        <v>97.518290219341281</v>
      </c>
      <c r="E100" s="110" t="s">
        <v>192</v>
      </c>
    </row>
    <row r="101" spans="1:5" s="52" customFormat="1" ht="76.5" customHeight="1">
      <c r="A101" s="89" t="s">
        <v>152</v>
      </c>
      <c r="B101" s="99">
        <f>1285.5+2190+552.1+950.2</f>
        <v>4977.8</v>
      </c>
      <c r="C101" s="99">
        <f>1285.5+2190+552.1+950.2</f>
        <v>4977.8</v>
      </c>
      <c r="D101" s="98">
        <f>C101/B101*100</f>
        <v>100</v>
      </c>
      <c r="E101" s="110"/>
    </row>
    <row r="102" spans="1:5" s="154" customFormat="1" ht="18" customHeight="1">
      <c r="A102" s="152"/>
      <c r="B102" s="91"/>
      <c r="C102" s="91"/>
      <c r="D102" s="153"/>
      <c r="E102" s="153"/>
    </row>
    <row r="103" spans="1:5" s="66" customFormat="1" ht="18.600000000000001" customHeight="1">
      <c r="A103" s="287" t="s">
        <v>118</v>
      </c>
      <c r="B103" s="287"/>
      <c r="C103" s="287"/>
      <c r="D103" s="287"/>
      <c r="E103" s="287"/>
    </row>
    <row r="104" spans="1:5" s="66" customFormat="1" ht="15.75">
      <c r="A104" s="286" t="s">
        <v>8</v>
      </c>
      <c r="B104" s="286"/>
      <c r="C104" s="286"/>
      <c r="D104" s="286"/>
      <c r="E104" s="286"/>
    </row>
    <row r="105" spans="1:5" s="66" customFormat="1" ht="20.25" customHeight="1">
      <c r="A105" s="286" t="s">
        <v>18</v>
      </c>
      <c r="B105" s="286"/>
      <c r="C105" s="286"/>
      <c r="D105" s="286"/>
      <c r="E105" s="286"/>
    </row>
    <row r="106" spans="1:5" s="67" customFormat="1" ht="42" customHeight="1">
      <c r="A106" s="286" t="s">
        <v>10</v>
      </c>
      <c r="B106" s="286"/>
      <c r="C106" s="286"/>
      <c r="D106" s="286"/>
      <c r="E106" s="286"/>
    </row>
    <row r="107" spans="1:5" s="66" customFormat="1" ht="15.6" customHeight="1">
      <c r="A107" s="100"/>
      <c r="B107" s="101"/>
      <c r="D107" s="102"/>
      <c r="E107" s="95" t="s">
        <v>55</v>
      </c>
    </row>
    <row r="108" spans="1:5" s="107" customFormat="1" ht="60">
      <c r="A108" s="69" t="s">
        <v>0</v>
      </c>
      <c r="B108" s="70" t="s">
        <v>113</v>
      </c>
      <c r="C108" s="170" t="s">
        <v>175</v>
      </c>
      <c r="D108" s="70" t="s">
        <v>75</v>
      </c>
      <c r="E108" s="70" t="s">
        <v>144</v>
      </c>
    </row>
    <row r="109" spans="1:5" ht="17.45" customHeight="1">
      <c r="A109" s="96" t="s">
        <v>7</v>
      </c>
      <c r="B109" s="196">
        <f>B113+B115+B117</f>
        <v>259525.9</v>
      </c>
      <c r="C109" s="196">
        <f>C113+C115+C117</f>
        <v>251652</v>
      </c>
      <c r="D109" s="197">
        <f t="shared" ref="D109:D117" si="15">C109/B109*100</f>
        <v>96.966044622135982</v>
      </c>
      <c r="E109" s="97"/>
    </row>
    <row r="110" spans="1:5" ht="17.45" customHeight="1">
      <c r="A110" s="79" t="s">
        <v>2</v>
      </c>
      <c r="B110" s="198">
        <f>B109-B111-B112</f>
        <v>242077.3</v>
      </c>
      <c r="C110" s="198">
        <f t="shared" ref="C110" si="16">C109-C111-C112</f>
        <v>234203.4</v>
      </c>
      <c r="D110" s="199">
        <f t="shared" si="15"/>
        <v>96.747361276749217</v>
      </c>
      <c r="E110" s="97"/>
    </row>
    <row r="111" spans="1:5" ht="17.45" customHeight="1">
      <c r="A111" s="79" t="s">
        <v>3</v>
      </c>
      <c r="B111" s="198">
        <v>10883.5</v>
      </c>
      <c r="C111" s="200">
        <v>10883.5</v>
      </c>
      <c r="D111" s="201">
        <f t="shared" si="15"/>
        <v>100</v>
      </c>
      <c r="E111" s="97"/>
    </row>
    <row r="112" spans="1:5" ht="17.45" customHeight="1">
      <c r="A112" s="79" t="s">
        <v>4</v>
      </c>
      <c r="B112" s="198">
        <v>6565.1</v>
      </c>
      <c r="C112" s="198">
        <v>6565.1</v>
      </c>
      <c r="D112" s="201">
        <f t="shared" si="15"/>
        <v>100</v>
      </c>
      <c r="E112" s="97"/>
    </row>
    <row r="113" spans="1:5" s="52" customFormat="1" ht="30">
      <c r="A113" s="202" t="s">
        <v>76</v>
      </c>
      <c r="B113" s="203">
        <v>18780.2</v>
      </c>
      <c r="C113" s="204">
        <v>18780.2</v>
      </c>
      <c r="D113" s="201">
        <f t="shared" si="15"/>
        <v>100</v>
      </c>
      <c r="E113" s="298"/>
    </row>
    <row r="114" spans="1:5" s="52" customFormat="1" ht="17.25" customHeight="1">
      <c r="A114" s="205" t="s">
        <v>114</v>
      </c>
      <c r="B114" s="206">
        <v>17056.2</v>
      </c>
      <c r="C114" s="207">
        <v>17056.2</v>
      </c>
      <c r="D114" s="208">
        <f t="shared" si="15"/>
        <v>100</v>
      </c>
      <c r="E114" s="299"/>
    </row>
    <row r="115" spans="1:5" ht="60" customHeight="1">
      <c r="A115" s="202" t="s">
        <v>145</v>
      </c>
      <c r="B115" s="209">
        <v>2471.4</v>
      </c>
      <c r="C115" s="209">
        <v>2471.4</v>
      </c>
      <c r="D115" s="199">
        <f t="shared" si="15"/>
        <v>100</v>
      </c>
      <c r="E115" s="83"/>
    </row>
    <row r="116" spans="1:5" ht="16.5" customHeight="1">
      <c r="A116" s="89" t="s">
        <v>115</v>
      </c>
      <c r="B116" s="210">
        <v>50</v>
      </c>
      <c r="C116" s="210">
        <v>50</v>
      </c>
      <c r="D116" s="211">
        <f t="shared" si="15"/>
        <v>100</v>
      </c>
      <c r="E116" s="212"/>
    </row>
    <row r="117" spans="1:5" ht="45">
      <c r="A117" s="202" t="s">
        <v>117</v>
      </c>
      <c r="B117" s="213">
        <v>238274.3</v>
      </c>
      <c r="C117" s="213">
        <v>230400.4</v>
      </c>
      <c r="D117" s="199">
        <f t="shared" si="15"/>
        <v>96.695447221962255</v>
      </c>
      <c r="E117" s="110" t="s">
        <v>191</v>
      </c>
    </row>
    <row r="118" spans="1:5" s="25" customFormat="1" ht="5.25" customHeight="1">
      <c r="A118" s="6"/>
      <c r="B118" s="6"/>
      <c r="C118" s="6"/>
      <c r="D118" s="7"/>
      <c r="E118" s="8"/>
    </row>
    <row r="119" spans="1:5" s="92" customFormat="1" ht="33.6" customHeight="1">
      <c r="A119" s="287" t="s">
        <v>119</v>
      </c>
      <c r="B119" s="287"/>
      <c r="C119" s="287"/>
      <c r="D119" s="287"/>
      <c r="E119" s="287"/>
    </row>
    <row r="120" spans="1:5" s="66" customFormat="1" ht="15.75">
      <c r="A120" s="286" t="s">
        <v>14</v>
      </c>
      <c r="B120" s="286"/>
      <c r="C120" s="286"/>
      <c r="D120" s="286"/>
      <c r="E120" s="286"/>
    </row>
    <row r="121" spans="1:5" s="66" customFormat="1" ht="15.75">
      <c r="A121" s="286" t="s">
        <v>18</v>
      </c>
      <c r="B121" s="286"/>
      <c r="C121" s="286"/>
      <c r="D121" s="286"/>
      <c r="E121" s="286"/>
    </row>
    <row r="122" spans="1:5" s="67" customFormat="1" ht="15" customHeight="1">
      <c r="A122" s="286" t="s">
        <v>13</v>
      </c>
      <c r="B122" s="286"/>
      <c r="C122" s="286"/>
      <c r="D122" s="286"/>
      <c r="E122" s="286"/>
    </row>
    <row r="123" spans="1:5" s="92" customFormat="1" ht="23.25" customHeight="1">
      <c r="A123" s="181"/>
      <c r="B123" s="181"/>
      <c r="D123" s="111"/>
      <c r="E123" s="95" t="s">
        <v>55</v>
      </c>
    </row>
    <row r="124" spans="1:5" s="107" customFormat="1" ht="60">
      <c r="A124" s="69" t="s">
        <v>0</v>
      </c>
      <c r="B124" s="70" t="s">
        <v>113</v>
      </c>
      <c r="C124" s="170" t="s">
        <v>175</v>
      </c>
      <c r="D124" s="70" t="s">
        <v>75</v>
      </c>
      <c r="E124" s="70" t="s">
        <v>144</v>
      </c>
    </row>
    <row r="125" spans="1:5" s="18" customFormat="1">
      <c r="A125" s="96" t="s">
        <v>7</v>
      </c>
      <c r="B125" s="73">
        <f>B127</f>
        <v>13113.3</v>
      </c>
      <c r="C125" s="73">
        <f>C127</f>
        <v>13113.3</v>
      </c>
      <c r="D125" s="112">
        <f>C125/B125*100</f>
        <v>100</v>
      </c>
      <c r="E125" s="97"/>
    </row>
    <row r="126" spans="1:5" s="107" customFormat="1">
      <c r="A126" s="79" t="s">
        <v>2</v>
      </c>
      <c r="B126" s="77">
        <f>B127</f>
        <v>13113.3</v>
      </c>
      <c r="C126" s="77">
        <f>C127</f>
        <v>13113.3</v>
      </c>
      <c r="D126" s="109">
        <f>C126/B126*100</f>
        <v>100</v>
      </c>
      <c r="E126" s="113"/>
    </row>
    <row r="127" spans="1:5" s="107" customFormat="1" ht="60" customHeight="1">
      <c r="A127" s="126" t="s">
        <v>77</v>
      </c>
      <c r="B127" s="77">
        <v>13113.3</v>
      </c>
      <c r="C127" s="77">
        <v>13113.3</v>
      </c>
      <c r="D127" s="114">
        <f>C127/B127*100</f>
        <v>100</v>
      </c>
      <c r="E127" s="115"/>
    </row>
    <row r="128" spans="1:5" s="25" customFormat="1" ht="8.25" customHeight="1">
      <c r="A128" s="9"/>
      <c r="B128" s="10"/>
      <c r="C128" s="10"/>
      <c r="D128" s="7"/>
      <c r="E128" s="8"/>
    </row>
    <row r="129" spans="1:6" s="92" customFormat="1" ht="33.6" customHeight="1">
      <c r="A129" s="287" t="s">
        <v>120</v>
      </c>
      <c r="B129" s="287"/>
      <c r="C129" s="287"/>
      <c r="D129" s="287"/>
      <c r="E129" s="287"/>
    </row>
    <row r="130" spans="1:6" s="66" customFormat="1" ht="15.75">
      <c r="A130" s="286" t="s">
        <v>15</v>
      </c>
      <c r="B130" s="286"/>
      <c r="C130" s="286"/>
      <c r="D130" s="286"/>
      <c r="E130" s="286"/>
    </row>
    <row r="131" spans="1:6" s="66" customFormat="1" ht="15.75">
      <c r="A131" s="286" t="s">
        <v>17</v>
      </c>
      <c r="B131" s="286"/>
      <c r="C131" s="286"/>
      <c r="D131" s="286"/>
      <c r="E131" s="286"/>
    </row>
    <row r="132" spans="1:6" s="67" customFormat="1" ht="31.5" customHeight="1">
      <c r="A132" s="286" t="s">
        <v>16</v>
      </c>
      <c r="B132" s="286"/>
      <c r="C132" s="286"/>
      <c r="D132" s="286"/>
      <c r="E132" s="286"/>
    </row>
    <row r="133" spans="1:6" s="92" customFormat="1" ht="15" customHeight="1">
      <c r="A133" s="214"/>
      <c r="B133" s="214"/>
      <c r="D133" s="111"/>
      <c r="E133" s="95" t="s">
        <v>55</v>
      </c>
    </row>
    <row r="134" spans="1:6" s="107" customFormat="1" ht="60">
      <c r="A134" s="69" t="s">
        <v>0</v>
      </c>
      <c r="B134" s="70" t="s">
        <v>113</v>
      </c>
      <c r="C134" s="170" t="s">
        <v>175</v>
      </c>
      <c r="D134" s="70" t="s">
        <v>75</v>
      </c>
      <c r="E134" s="70" t="s">
        <v>144</v>
      </c>
    </row>
    <row r="135" spans="1:6" ht="16.149999999999999" customHeight="1">
      <c r="A135" s="96" t="s">
        <v>7</v>
      </c>
      <c r="B135" s="73">
        <f>B139+B140+B141+B142+B143</f>
        <v>597897.99999999988</v>
      </c>
      <c r="C135" s="73">
        <f>C139+C140+C141+C142+C143</f>
        <v>592429.79999999993</v>
      </c>
      <c r="D135" s="74">
        <f t="shared" ref="D135:D143" si="17">C135/B135*100</f>
        <v>99.085429287269747</v>
      </c>
      <c r="E135" s="97"/>
    </row>
    <row r="136" spans="1:6" ht="16.149999999999999" customHeight="1">
      <c r="A136" s="79" t="s">
        <v>2</v>
      </c>
      <c r="B136" s="77">
        <f>B135-B137-B138</f>
        <v>83040.699999999881</v>
      </c>
      <c r="C136" s="77">
        <f t="shared" ref="C136" si="18">C135-C137-C138</f>
        <v>78901.999999999927</v>
      </c>
      <c r="D136" s="98">
        <f t="shared" si="17"/>
        <v>95.016058390644631</v>
      </c>
      <c r="E136" s="97"/>
    </row>
    <row r="137" spans="1:6" ht="16.149999999999999" customHeight="1">
      <c r="A137" s="79" t="s">
        <v>3</v>
      </c>
      <c r="B137" s="77">
        <v>513313</v>
      </c>
      <c r="C137" s="77">
        <v>512032.5</v>
      </c>
      <c r="D137" s="98">
        <f t="shared" si="17"/>
        <v>99.75054206692603</v>
      </c>
      <c r="E137" s="97"/>
    </row>
    <row r="138" spans="1:6" ht="16.149999999999999" customHeight="1">
      <c r="A138" s="79" t="s">
        <v>4</v>
      </c>
      <c r="B138" s="77">
        <v>1544.3</v>
      </c>
      <c r="C138" s="77">
        <v>1495.3</v>
      </c>
      <c r="D138" s="98">
        <f t="shared" si="17"/>
        <v>96.827041377970602</v>
      </c>
      <c r="E138" s="97"/>
    </row>
    <row r="139" spans="1:6" ht="135">
      <c r="A139" s="215" t="s">
        <v>121</v>
      </c>
      <c r="B139" s="218">
        <v>420718.1</v>
      </c>
      <c r="C139" s="218">
        <v>420718.1</v>
      </c>
      <c r="D139" s="98">
        <f t="shared" si="17"/>
        <v>100</v>
      </c>
      <c r="E139" s="24"/>
    </row>
    <row r="140" spans="1:6" ht="47.25" customHeight="1">
      <c r="A140" s="126" t="s">
        <v>78</v>
      </c>
      <c r="B140" s="218">
        <v>101979.6</v>
      </c>
      <c r="C140" s="218">
        <v>97907.1</v>
      </c>
      <c r="D140" s="98">
        <f t="shared" si="17"/>
        <v>96.006554252026874</v>
      </c>
      <c r="E140" s="124" t="s">
        <v>182</v>
      </c>
    </row>
    <row r="141" spans="1:6" ht="89.25" customHeight="1">
      <c r="A141" s="126" t="s">
        <v>80</v>
      </c>
      <c r="B141" s="218">
        <v>58048.1</v>
      </c>
      <c r="C141" s="218">
        <v>57975.6</v>
      </c>
      <c r="D141" s="98">
        <f t="shared" si="17"/>
        <v>99.87510357789489</v>
      </c>
      <c r="E141" s="83"/>
    </row>
    <row r="142" spans="1:6" ht="30.75" customHeight="1">
      <c r="A142" s="126" t="s">
        <v>79</v>
      </c>
      <c r="B142" s="218">
        <v>16207.1</v>
      </c>
      <c r="C142" s="218">
        <v>14884</v>
      </c>
      <c r="D142" s="98">
        <f t="shared" si="17"/>
        <v>91.836293969926757</v>
      </c>
      <c r="E142" s="83" t="s">
        <v>183</v>
      </c>
      <c r="F142" s="289"/>
    </row>
    <row r="143" spans="1:6" s="25" customFormat="1" ht="75">
      <c r="A143" s="215" t="s">
        <v>122</v>
      </c>
      <c r="B143" s="216">
        <v>945.1</v>
      </c>
      <c r="C143" s="216">
        <v>945</v>
      </c>
      <c r="D143" s="98">
        <f t="shared" si="17"/>
        <v>99.989419109088985</v>
      </c>
      <c r="E143" s="217"/>
      <c r="F143" s="289"/>
    </row>
    <row r="144" spans="1:6" s="25" customFormat="1" ht="14.45" customHeight="1">
      <c r="A144" s="6"/>
      <c r="B144" s="6"/>
      <c r="C144" s="6"/>
      <c r="D144" s="7"/>
      <c r="E144" s="8"/>
      <c r="F144" s="289"/>
    </row>
    <row r="145" spans="1:6" s="92" customFormat="1" ht="40.9" customHeight="1">
      <c r="A145" s="287" t="s">
        <v>26</v>
      </c>
      <c r="B145" s="287"/>
      <c r="C145" s="287"/>
      <c r="D145" s="287"/>
      <c r="E145" s="287"/>
      <c r="F145" s="289"/>
    </row>
    <row r="146" spans="1:6" s="92" customFormat="1" ht="18.600000000000001" customHeight="1">
      <c r="A146" s="286" t="s">
        <v>27</v>
      </c>
      <c r="B146" s="286"/>
      <c r="C146" s="286"/>
      <c r="D146" s="286"/>
      <c r="E146" s="286"/>
      <c r="F146" s="289"/>
    </row>
    <row r="147" spans="1:6" s="66" customFormat="1" ht="14.45" customHeight="1">
      <c r="A147" s="286" t="s">
        <v>21</v>
      </c>
      <c r="B147" s="286"/>
      <c r="C147" s="286"/>
      <c r="D147" s="286"/>
      <c r="E147" s="286"/>
    </row>
    <row r="148" spans="1:6" s="67" customFormat="1" ht="15.6" customHeight="1">
      <c r="A148" s="116"/>
      <c r="B148" s="116"/>
      <c r="D148" s="117"/>
      <c r="E148" s="95" t="s">
        <v>55</v>
      </c>
    </row>
    <row r="149" spans="1:6" s="35" customFormat="1" ht="60">
      <c r="A149" s="69" t="s">
        <v>0</v>
      </c>
      <c r="B149" s="70" t="s">
        <v>113</v>
      </c>
      <c r="C149" s="71" t="s">
        <v>175</v>
      </c>
      <c r="D149" s="70" t="s">
        <v>75</v>
      </c>
      <c r="E149" s="70" t="s">
        <v>144</v>
      </c>
      <c r="F149" s="107"/>
    </row>
    <row r="150" spans="1:6" ht="17.45" customHeight="1">
      <c r="A150" s="96" t="s">
        <v>7</v>
      </c>
      <c r="B150" s="73">
        <f>B153+B154</f>
        <v>27905.5</v>
      </c>
      <c r="C150" s="73">
        <f>C153+C154</f>
        <v>26693.600000000002</v>
      </c>
      <c r="D150" s="118">
        <f>C150/B150*100</f>
        <v>95.657128523051014</v>
      </c>
      <c r="E150" s="97"/>
    </row>
    <row r="151" spans="1:6" ht="17.45" customHeight="1">
      <c r="A151" s="79" t="s">
        <v>2</v>
      </c>
      <c r="B151" s="77">
        <f>B150-B152</f>
        <v>27077</v>
      </c>
      <c r="C151" s="77">
        <f t="shared" ref="C151" si="19">C150-C152</f>
        <v>26198.600000000002</v>
      </c>
      <c r="D151" s="119">
        <f>C151/B151*100</f>
        <v>96.755918307050266</v>
      </c>
      <c r="E151" s="97"/>
    </row>
    <row r="152" spans="1:6" ht="17.45" customHeight="1">
      <c r="A152" s="79" t="s">
        <v>3</v>
      </c>
      <c r="B152" s="77">
        <v>828.5</v>
      </c>
      <c r="C152" s="77">
        <v>495</v>
      </c>
      <c r="D152" s="119">
        <f>C152/B152*100</f>
        <v>59.74652987326494</v>
      </c>
      <c r="E152" s="97"/>
    </row>
    <row r="153" spans="1:6" s="53" customFormat="1" ht="109.5" customHeight="1">
      <c r="A153" s="120" t="s">
        <v>28</v>
      </c>
      <c r="B153" s="121">
        <v>27033.599999999999</v>
      </c>
      <c r="C153" s="121">
        <v>25826.2</v>
      </c>
      <c r="D153" s="119">
        <f>C153/B153*100</f>
        <v>95.53370620265153</v>
      </c>
      <c r="E153" s="165" t="s">
        <v>195</v>
      </c>
      <c r="F153" s="290"/>
    </row>
    <row r="154" spans="1:6" s="53" customFormat="1" ht="32.25" customHeight="1">
      <c r="A154" s="120" t="s">
        <v>29</v>
      </c>
      <c r="B154" s="121">
        <v>871.9</v>
      </c>
      <c r="C154" s="122">
        <v>867.4</v>
      </c>
      <c r="D154" s="119">
        <f>C154/B154*100</f>
        <v>99.483885766716355</v>
      </c>
      <c r="E154" s="165"/>
      <c r="F154" s="290"/>
    </row>
    <row r="155" spans="1:6" s="53" customFormat="1">
      <c r="A155" s="186"/>
      <c r="B155" s="187"/>
      <c r="C155" s="187"/>
      <c r="D155" s="188"/>
      <c r="E155" s="188"/>
      <c r="F155" s="290"/>
    </row>
    <row r="156" spans="1:6" s="92" customFormat="1" ht="19.149999999999999" customHeight="1">
      <c r="A156" s="287" t="s">
        <v>123</v>
      </c>
      <c r="B156" s="287"/>
      <c r="C156" s="287"/>
      <c r="D156" s="287"/>
      <c r="E156" s="287"/>
      <c r="F156" s="290"/>
    </row>
    <row r="157" spans="1:6" s="66" customFormat="1" ht="19.149999999999999" customHeight="1">
      <c r="A157" s="286" t="s">
        <v>136</v>
      </c>
      <c r="B157" s="286"/>
      <c r="C157" s="286"/>
      <c r="D157" s="286"/>
      <c r="E157" s="286"/>
      <c r="F157" s="290"/>
    </row>
    <row r="158" spans="1:6" s="66" customFormat="1" ht="30" customHeight="1">
      <c r="A158" s="286" t="s">
        <v>30</v>
      </c>
      <c r="B158" s="286"/>
      <c r="C158" s="286"/>
      <c r="D158" s="286"/>
      <c r="E158" s="286"/>
    </row>
    <row r="159" spans="1:6" s="67" customFormat="1" ht="33" customHeight="1">
      <c r="A159" s="286" t="s">
        <v>31</v>
      </c>
      <c r="B159" s="286"/>
      <c r="C159" s="286"/>
      <c r="D159" s="286"/>
      <c r="E159" s="286"/>
    </row>
    <row r="160" spans="1:6" s="67" customFormat="1" ht="18" customHeight="1">
      <c r="A160" s="116"/>
      <c r="B160" s="116"/>
      <c r="D160" s="117"/>
      <c r="E160" s="95" t="s">
        <v>55</v>
      </c>
    </row>
    <row r="161" spans="1:6" s="107" customFormat="1" ht="60">
      <c r="A161" s="69" t="s">
        <v>0</v>
      </c>
      <c r="B161" s="70" t="s">
        <v>113</v>
      </c>
      <c r="C161" s="170" t="s">
        <v>175</v>
      </c>
      <c r="D161" s="70" t="s">
        <v>75</v>
      </c>
      <c r="E161" s="70" t="s">
        <v>144</v>
      </c>
    </row>
    <row r="162" spans="1:6" s="18" customFormat="1" ht="17.25" customHeight="1">
      <c r="A162" s="96" t="s">
        <v>7</v>
      </c>
      <c r="B162" s="73">
        <f>B164</f>
        <v>750</v>
      </c>
      <c r="C162" s="73">
        <f t="shared" ref="C162" si="20">C164</f>
        <v>694.1</v>
      </c>
      <c r="D162" s="123">
        <f>C162/B162*100</f>
        <v>92.546666666666667</v>
      </c>
      <c r="E162" s="97"/>
    </row>
    <row r="163" spans="1:6" s="18" customFormat="1" ht="17.25" customHeight="1">
      <c r="A163" s="79" t="s">
        <v>2</v>
      </c>
      <c r="B163" s="77">
        <f>B164</f>
        <v>750</v>
      </c>
      <c r="C163" s="77">
        <f t="shared" ref="C163" si="21">C164</f>
        <v>694.1</v>
      </c>
      <c r="D163" s="78">
        <f>C163/B163*100</f>
        <v>92.546666666666667</v>
      </c>
      <c r="E163" s="97"/>
    </row>
    <row r="164" spans="1:6" s="18" customFormat="1" ht="90">
      <c r="A164" s="177" t="s">
        <v>32</v>
      </c>
      <c r="B164" s="156">
        <v>750</v>
      </c>
      <c r="C164" s="156">
        <v>694.1</v>
      </c>
      <c r="D164" s="98">
        <f>C164/B164*100</f>
        <v>92.546666666666667</v>
      </c>
      <c r="E164" s="125" t="s">
        <v>181</v>
      </c>
    </row>
    <row r="165" spans="1:6" s="25" customFormat="1" ht="17.25" customHeight="1">
      <c r="A165" s="9"/>
      <c r="B165" s="10"/>
      <c r="C165" s="195"/>
      <c r="D165" s="7"/>
      <c r="E165" s="8"/>
    </row>
    <row r="166" spans="1:6" s="92" customFormat="1" ht="27.75" customHeight="1">
      <c r="A166" s="287" t="s">
        <v>124</v>
      </c>
      <c r="B166" s="287"/>
      <c r="C166" s="287"/>
      <c r="D166" s="287"/>
      <c r="E166" s="287"/>
    </row>
    <row r="167" spans="1:6" s="66" customFormat="1" ht="15.75">
      <c r="A167" s="286" t="s">
        <v>135</v>
      </c>
      <c r="B167" s="286"/>
      <c r="C167" s="286"/>
      <c r="D167" s="286"/>
      <c r="E167" s="286"/>
    </row>
    <row r="168" spans="1:6" s="66" customFormat="1" ht="21" customHeight="1">
      <c r="A168" s="286" t="s">
        <v>39</v>
      </c>
      <c r="B168" s="286"/>
      <c r="C168" s="286"/>
      <c r="D168" s="286"/>
      <c r="E168" s="286"/>
    </row>
    <row r="169" spans="1:6" s="67" customFormat="1" ht="47.25" customHeight="1">
      <c r="A169" s="286" t="s">
        <v>40</v>
      </c>
      <c r="B169" s="286"/>
      <c r="C169" s="286"/>
      <c r="D169" s="286"/>
      <c r="E169" s="286"/>
    </row>
    <row r="170" spans="1:6" s="67" customFormat="1" ht="15.6" customHeight="1">
      <c r="A170" s="116"/>
      <c r="B170" s="116"/>
      <c r="D170" s="117"/>
      <c r="E170" s="95" t="s">
        <v>55</v>
      </c>
    </row>
    <row r="171" spans="1:6" s="107" customFormat="1" ht="60">
      <c r="A171" s="70" t="s">
        <v>0</v>
      </c>
      <c r="B171" s="70" t="s">
        <v>113</v>
      </c>
      <c r="C171" s="170" t="s">
        <v>175</v>
      </c>
      <c r="D171" s="70" t="s">
        <v>75</v>
      </c>
      <c r="E171" s="70" t="s">
        <v>144</v>
      </c>
    </row>
    <row r="172" spans="1:6" ht="17.45" customHeight="1">
      <c r="A172" s="96" t="s">
        <v>7</v>
      </c>
      <c r="B172" s="73">
        <f>B174+B176+B177</f>
        <v>48220.7</v>
      </c>
      <c r="C172" s="73">
        <f>C174+C176+C177</f>
        <v>42838.400000000001</v>
      </c>
      <c r="D172" s="74">
        <f t="shared" ref="D172:D177" si="22">C172/B172*100</f>
        <v>88.838196044437353</v>
      </c>
      <c r="E172" s="97"/>
    </row>
    <row r="173" spans="1:6" ht="17.45" customHeight="1">
      <c r="A173" s="79" t="s">
        <v>2</v>
      </c>
      <c r="B173" s="77">
        <f>B172</f>
        <v>48220.7</v>
      </c>
      <c r="C173" s="77">
        <f t="shared" ref="C173" si="23">C172</f>
        <v>42838.400000000001</v>
      </c>
      <c r="D173" s="98">
        <f t="shared" si="22"/>
        <v>88.838196044437353</v>
      </c>
      <c r="E173" s="97"/>
    </row>
    <row r="174" spans="1:6" s="53" customFormat="1" ht="335.25" customHeight="1">
      <c r="A174" s="120" t="s">
        <v>41</v>
      </c>
      <c r="B174" s="83">
        <v>32133.7</v>
      </c>
      <c r="C174" s="83">
        <v>27206.3</v>
      </c>
      <c r="D174" s="98">
        <f t="shared" si="22"/>
        <v>84.665942608538685</v>
      </c>
      <c r="E174" s="223" t="s">
        <v>196</v>
      </c>
      <c r="F174" s="291"/>
    </row>
    <row r="175" spans="1:6" s="54" customFormat="1" ht="16.149999999999999" customHeight="1">
      <c r="A175" s="219" t="s">
        <v>73</v>
      </c>
      <c r="B175" s="220">
        <v>15768.8</v>
      </c>
      <c r="C175" s="221">
        <v>15768.8</v>
      </c>
      <c r="D175" s="98">
        <f t="shared" si="22"/>
        <v>100</v>
      </c>
      <c r="E175" s="222"/>
      <c r="F175" s="291"/>
    </row>
    <row r="176" spans="1:6" s="53" customFormat="1" ht="105">
      <c r="A176" s="120" t="s">
        <v>42</v>
      </c>
      <c r="B176" s="83">
        <v>15632</v>
      </c>
      <c r="C176" s="83">
        <v>15182.5</v>
      </c>
      <c r="D176" s="98">
        <f t="shared" si="22"/>
        <v>97.124488229273283</v>
      </c>
      <c r="E176" s="125" t="s">
        <v>184</v>
      </c>
      <c r="F176" s="291"/>
    </row>
    <row r="177" spans="1:6" s="48" customFormat="1" ht="30.75" customHeight="1">
      <c r="A177" s="120" t="s">
        <v>95</v>
      </c>
      <c r="B177" s="224">
        <v>455</v>
      </c>
      <c r="C177" s="224">
        <v>449.6</v>
      </c>
      <c r="D177" s="98">
        <f t="shared" si="22"/>
        <v>98.813186813186817</v>
      </c>
      <c r="E177" s="225"/>
      <c r="F177" s="291"/>
    </row>
    <row r="178" spans="1:6" s="48" customFormat="1" ht="17.25" customHeight="1">
      <c r="A178" s="186"/>
      <c r="B178" s="189"/>
      <c r="C178" s="189"/>
      <c r="D178" s="190"/>
      <c r="E178" s="191"/>
      <c r="F178" s="291"/>
    </row>
    <row r="179" spans="1:6" s="92" customFormat="1" ht="25.5" customHeight="1">
      <c r="A179" s="287" t="s">
        <v>125</v>
      </c>
      <c r="B179" s="287"/>
      <c r="C179" s="287"/>
      <c r="D179" s="287"/>
      <c r="E179" s="287"/>
      <c r="F179" s="291"/>
    </row>
    <row r="180" spans="1:6" s="66" customFormat="1" ht="21.6" customHeight="1">
      <c r="A180" s="286" t="s">
        <v>20</v>
      </c>
      <c r="B180" s="286"/>
      <c r="C180" s="286"/>
      <c r="D180" s="286"/>
      <c r="E180" s="286"/>
    </row>
    <row r="181" spans="1:6" s="66" customFormat="1" ht="19.149999999999999" customHeight="1">
      <c r="A181" s="286" t="s">
        <v>21</v>
      </c>
      <c r="B181" s="286"/>
      <c r="C181" s="286"/>
      <c r="D181" s="286"/>
      <c r="E181" s="286"/>
    </row>
    <row r="182" spans="1:6" s="67" customFormat="1" ht="30.75" customHeight="1">
      <c r="A182" s="286" t="s">
        <v>24</v>
      </c>
      <c r="B182" s="286"/>
      <c r="C182" s="286"/>
      <c r="D182" s="286"/>
      <c r="E182" s="286"/>
    </row>
    <row r="183" spans="1:6" s="67" customFormat="1" ht="15.6" customHeight="1">
      <c r="A183" s="116"/>
      <c r="B183" s="116"/>
      <c r="D183" s="117"/>
      <c r="E183" s="95" t="s">
        <v>55</v>
      </c>
    </row>
    <row r="184" spans="1:6" s="35" customFormat="1" ht="60">
      <c r="A184" s="69" t="s">
        <v>0</v>
      </c>
      <c r="B184" s="70" t="s">
        <v>113</v>
      </c>
      <c r="C184" s="170" t="s">
        <v>175</v>
      </c>
      <c r="D184" s="70" t="s">
        <v>75</v>
      </c>
      <c r="E184" s="70" t="s">
        <v>144</v>
      </c>
    </row>
    <row r="185" spans="1:6" ht="17.45" customHeight="1">
      <c r="A185" s="96" t="s">
        <v>7</v>
      </c>
      <c r="B185" s="73">
        <f>B188+B189+B190+B191+B192</f>
        <v>12552.2</v>
      </c>
      <c r="C185" s="73">
        <f>C188+C189+C190+C191+C192</f>
        <v>11975.2</v>
      </c>
      <c r="D185" s="197">
        <f t="shared" ref="D185:D192" si="24">C185/B185*100</f>
        <v>95.403196252449774</v>
      </c>
      <c r="E185" s="97"/>
    </row>
    <row r="186" spans="1:6" ht="17.45" customHeight="1">
      <c r="A186" s="79" t="s">
        <v>2</v>
      </c>
      <c r="B186" s="77">
        <f>B185-B187</f>
        <v>3731.3000000000011</v>
      </c>
      <c r="C186" s="77">
        <f t="shared" ref="C186" si="25">C185-C187</f>
        <v>3451.3000000000011</v>
      </c>
      <c r="D186" s="199">
        <f t="shared" si="24"/>
        <v>92.49591295259026</v>
      </c>
      <c r="E186" s="97"/>
    </row>
    <row r="187" spans="1:6" ht="17.45" customHeight="1">
      <c r="A187" s="79" t="s">
        <v>3</v>
      </c>
      <c r="B187" s="77">
        <v>8820.9</v>
      </c>
      <c r="C187" s="77">
        <v>8523.9</v>
      </c>
      <c r="D187" s="199">
        <f t="shared" si="24"/>
        <v>96.632996632996637</v>
      </c>
      <c r="E187" s="97"/>
    </row>
    <row r="188" spans="1:6" s="53" customFormat="1" ht="75">
      <c r="A188" s="81" t="s">
        <v>22</v>
      </c>
      <c r="B188" s="230">
        <v>9694</v>
      </c>
      <c r="C188" s="230">
        <v>9197</v>
      </c>
      <c r="D188" s="199">
        <f t="shared" si="24"/>
        <v>94.873117392201365</v>
      </c>
      <c r="E188" s="223" t="s">
        <v>185</v>
      </c>
      <c r="F188" s="234"/>
    </row>
    <row r="189" spans="1:6" s="53" customFormat="1" ht="60">
      <c r="A189" s="120" t="s">
        <v>23</v>
      </c>
      <c r="B189" s="121">
        <v>1213</v>
      </c>
      <c r="C189" s="199">
        <v>1133</v>
      </c>
      <c r="D189" s="199">
        <f t="shared" si="24"/>
        <v>93.404781533388288</v>
      </c>
      <c r="E189" s="231" t="s">
        <v>197</v>
      </c>
    </row>
    <row r="190" spans="1:6" s="53" customFormat="1" ht="45.75" customHeight="1">
      <c r="A190" s="120" t="s">
        <v>81</v>
      </c>
      <c r="B190" s="121">
        <v>115</v>
      </c>
      <c r="C190" s="199">
        <v>115</v>
      </c>
      <c r="D190" s="199">
        <f t="shared" si="24"/>
        <v>100</v>
      </c>
      <c r="E190" s="231"/>
    </row>
    <row r="191" spans="1:6" s="25" customFormat="1" ht="45">
      <c r="A191" s="232" t="s">
        <v>163</v>
      </c>
      <c r="B191" s="233">
        <v>1420.2</v>
      </c>
      <c r="C191" s="199">
        <v>1420.2</v>
      </c>
      <c r="D191" s="199">
        <f t="shared" si="24"/>
        <v>100</v>
      </c>
      <c r="E191" s="217"/>
    </row>
    <row r="192" spans="1:6" s="25" customFormat="1" ht="103.5" customHeight="1">
      <c r="A192" s="202" t="s">
        <v>82</v>
      </c>
      <c r="B192" s="233">
        <v>110</v>
      </c>
      <c r="C192" s="233">
        <v>110</v>
      </c>
      <c r="D192" s="199">
        <f t="shared" si="24"/>
        <v>100</v>
      </c>
      <c r="E192" s="113"/>
    </row>
    <row r="193" spans="1:5" s="25" customFormat="1" ht="12.75" customHeight="1">
      <c r="A193" s="55"/>
      <c r="B193" s="56"/>
      <c r="C193" s="56"/>
      <c r="D193" s="57"/>
      <c r="E193" s="8"/>
    </row>
    <row r="194" spans="1:5" s="92" customFormat="1" ht="32.25" customHeight="1">
      <c r="A194" s="287" t="s">
        <v>126</v>
      </c>
      <c r="B194" s="287"/>
      <c r="C194" s="287"/>
      <c r="D194" s="287"/>
      <c r="E194" s="287"/>
    </row>
    <row r="195" spans="1:5" s="66" customFormat="1" ht="18" customHeight="1">
      <c r="A195" s="286" t="s">
        <v>134</v>
      </c>
      <c r="B195" s="286"/>
      <c r="C195" s="286"/>
      <c r="D195" s="286"/>
      <c r="E195" s="286"/>
    </row>
    <row r="196" spans="1:5" s="66" customFormat="1" ht="18" customHeight="1">
      <c r="A196" s="286" t="s">
        <v>35</v>
      </c>
      <c r="B196" s="286"/>
      <c r="C196" s="286"/>
      <c r="D196" s="286"/>
      <c r="E196" s="286"/>
    </row>
    <row r="197" spans="1:5" s="67" customFormat="1" ht="50.25" customHeight="1">
      <c r="A197" s="286" t="s">
        <v>33</v>
      </c>
      <c r="B197" s="286"/>
      <c r="C197" s="286"/>
      <c r="D197" s="286"/>
      <c r="E197" s="286"/>
    </row>
    <row r="198" spans="1:5" s="67" customFormat="1" ht="16.5" customHeight="1">
      <c r="A198" s="116"/>
      <c r="B198" s="116"/>
      <c r="D198" s="117"/>
      <c r="E198" s="95" t="s">
        <v>55</v>
      </c>
    </row>
    <row r="199" spans="1:5" s="35" customFormat="1" ht="60">
      <c r="A199" s="69" t="s">
        <v>0</v>
      </c>
      <c r="B199" s="70" t="s">
        <v>113</v>
      </c>
      <c r="C199" s="170" t="s">
        <v>175</v>
      </c>
      <c r="D199" s="70" t="s">
        <v>75</v>
      </c>
      <c r="E199" s="70" t="s">
        <v>144</v>
      </c>
    </row>
    <row r="200" spans="1:5" ht="17.45" customHeight="1">
      <c r="A200" s="72" t="s">
        <v>7</v>
      </c>
      <c r="B200" s="73">
        <f>B203+B206+B205</f>
        <v>46932.299999999996</v>
      </c>
      <c r="C200" s="73">
        <f t="shared" ref="C200" si="26">C203+C206+C205</f>
        <v>46932.299999999996</v>
      </c>
      <c r="D200" s="74">
        <f t="shared" ref="D200:D206" si="27">C200/B200*100</f>
        <v>100</v>
      </c>
      <c r="E200" s="97"/>
    </row>
    <row r="201" spans="1:5">
      <c r="A201" s="76" t="s">
        <v>2</v>
      </c>
      <c r="B201" s="77">
        <f>B200-B202</f>
        <v>324.79999999999563</v>
      </c>
      <c r="C201" s="77">
        <f t="shared" ref="C201" si="28">C200-C202</f>
        <v>324.79999999999563</v>
      </c>
      <c r="D201" s="98">
        <f t="shared" si="27"/>
        <v>100</v>
      </c>
      <c r="E201" s="83"/>
    </row>
    <row r="202" spans="1:5" ht="17.45" customHeight="1">
      <c r="A202" s="76" t="s">
        <v>3</v>
      </c>
      <c r="B202" s="77">
        <v>46607.5</v>
      </c>
      <c r="C202" s="77">
        <v>46607.5</v>
      </c>
      <c r="D202" s="98">
        <f t="shared" si="27"/>
        <v>100</v>
      </c>
      <c r="E202" s="97"/>
    </row>
    <row r="203" spans="1:5" s="53" customFormat="1" ht="30">
      <c r="A203" s="120" t="s">
        <v>96</v>
      </c>
      <c r="B203" s="121">
        <v>2842.2</v>
      </c>
      <c r="C203" s="78">
        <v>2842.2</v>
      </c>
      <c r="D203" s="78">
        <f t="shared" si="27"/>
        <v>100</v>
      </c>
      <c r="E203" s="231"/>
    </row>
    <row r="204" spans="1:5" s="53" customFormat="1" ht="60">
      <c r="A204" s="205" t="s">
        <v>155</v>
      </c>
      <c r="B204" s="235">
        <v>2842.2</v>
      </c>
      <c r="C204" s="78">
        <v>2842.2</v>
      </c>
      <c r="D204" s="78">
        <f t="shared" si="27"/>
        <v>100</v>
      </c>
      <c r="E204" s="236"/>
    </row>
    <row r="205" spans="1:5" s="53" customFormat="1" ht="30">
      <c r="A205" s="237" t="s">
        <v>156</v>
      </c>
      <c r="B205" s="121">
        <v>142.69999999999999</v>
      </c>
      <c r="C205" s="78">
        <v>142.69999999999999</v>
      </c>
      <c r="D205" s="78">
        <f t="shared" si="27"/>
        <v>100</v>
      </c>
      <c r="E205" s="231"/>
    </row>
    <row r="206" spans="1:5" s="53" customFormat="1" ht="31.5" customHeight="1">
      <c r="A206" s="120" t="s">
        <v>34</v>
      </c>
      <c r="B206" s="121">
        <v>43947.4</v>
      </c>
      <c r="C206" s="121">
        <v>43947.4</v>
      </c>
      <c r="D206" s="98">
        <f t="shared" si="27"/>
        <v>100</v>
      </c>
      <c r="E206" s="231"/>
    </row>
    <row r="207" spans="1:5" s="25" customFormat="1" ht="11.45" customHeight="1">
      <c r="A207" s="9"/>
      <c r="B207" s="10"/>
      <c r="C207" s="10"/>
      <c r="D207" s="7"/>
      <c r="E207" s="8"/>
    </row>
    <row r="208" spans="1:5" s="92" customFormat="1" ht="27" customHeight="1">
      <c r="A208" s="287" t="s">
        <v>127</v>
      </c>
      <c r="B208" s="287"/>
      <c r="C208" s="287"/>
      <c r="D208" s="287"/>
      <c r="E208" s="287"/>
    </row>
    <row r="209" spans="1:6" s="66" customFormat="1" ht="15.75">
      <c r="A209" s="286" t="s">
        <v>36</v>
      </c>
      <c r="B209" s="286"/>
      <c r="C209" s="286"/>
      <c r="D209" s="286"/>
      <c r="E209" s="286"/>
    </row>
    <row r="210" spans="1:6" s="66" customFormat="1" ht="15.75">
      <c r="A210" s="286" t="s">
        <v>38</v>
      </c>
      <c r="B210" s="286"/>
      <c r="C210" s="286"/>
      <c r="D210" s="286"/>
      <c r="E210" s="286"/>
    </row>
    <row r="211" spans="1:6" s="67" customFormat="1" ht="33" customHeight="1">
      <c r="A211" s="286" t="s">
        <v>37</v>
      </c>
      <c r="B211" s="286"/>
      <c r="C211" s="286"/>
      <c r="D211" s="286"/>
      <c r="E211" s="286"/>
    </row>
    <row r="212" spans="1:6" s="92" customFormat="1" ht="15.6" customHeight="1">
      <c r="A212" s="116"/>
      <c r="B212" s="116"/>
      <c r="D212" s="111"/>
      <c r="E212" s="95" t="s">
        <v>55</v>
      </c>
    </row>
    <row r="213" spans="1:6" s="107" customFormat="1" ht="60">
      <c r="A213" s="69" t="s">
        <v>0</v>
      </c>
      <c r="B213" s="70" t="s">
        <v>113</v>
      </c>
      <c r="C213" s="170" t="s">
        <v>175</v>
      </c>
      <c r="D213" s="70" t="s">
        <v>75</v>
      </c>
      <c r="E213" s="70" t="s">
        <v>144</v>
      </c>
    </row>
    <row r="214" spans="1:6" ht="17.45" customHeight="1">
      <c r="A214" s="96" t="s">
        <v>7</v>
      </c>
      <c r="B214" s="73">
        <f>B216+B217+B218+B220+B221</f>
        <v>15585</v>
      </c>
      <c r="C214" s="73">
        <f>C216+C217+C218+C220+C221</f>
        <v>15478.400000000001</v>
      </c>
      <c r="D214" s="74">
        <f t="shared" ref="D214:D221" si="29">C214/B214*100</f>
        <v>99.316008982996479</v>
      </c>
      <c r="E214" s="97"/>
    </row>
    <row r="215" spans="1:6" ht="17.45" customHeight="1">
      <c r="A215" s="79" t="s">
        <v>2</v>
      </c>
      <c r="B215" s="77">
        <f>B216+B217+B218+B220+B221</f>
        <v>15585</v>
      </c>
      <c r="C215" s="77">
        <f>C216+C217+C218+C220+C221</f>
        <v>15478.400000000001</v>
      </c>
      <c r="D215" s="98">
        <f t="shared" si="29"/>
        <v>99.316008982996479</v>
      </c>
      <c r="E215" s="97"/>
    </row>
    <row r="216" spans="1:6" ht="60">
      <c r="A216" s="202" t="s">
        <v>83</v>
      </c>
      <c r="B216" s="240">
        <v>741</v>
      </c>
      <c r="C216" s="240">
        <v>666</v>
      </c>
      <c r="D216" s="78">
        <f t="shared" si="29"/>
        <v>89.878542510121463</v>
      </c>
      <c r="E216" s="83" t="s">
        <v>186</v>
      </c>
    </row>
    <row r="217" spans="1:6" s="239" customFormat="1" ht="56.25" customHeight="1">
      <c r="A217" s="126" t="s">
        <v>84</v>
      </c>
      <c r="B217" s="77">
        <v>322.89999999999998</v>
      </c>
      <c r="C217" s="77">
        <v>322.89999999999998</v>
      </c>
      <c r="D217" s="78">
        <f t="shared" si="29"/>
        <v>100</v>
      </c>
      <c r="E217" s="83"/>
    </row>
    <row r="218" spans="1:6" ht="60.75" customHeight="1">
      <c r="A218" s="202" t="s">
        <v>128</v>
      </c>
      <c r="B218" s="240">
        <v>1316.9</v>
      </c>
      <c r="C218" s="240">
        <v>1285.3</v>
      </c>
      <c r="D218" s="78">
        <f t="shared" si="29"/>
        <v>97.600425241096502</v>
      </c>
      <c r="E218" s="279" t="s">
        <v>198</v>
      </c>
      <c r="F218" s="292"/>
    </row>
    <row r="219" spans="1:6" ht="60.75" customHeight="1">
      <c r="A219" s="69" t="s">
        <v>0</v>
      </c>
      <c r="B219" s="70" t="s">
        <v>113</v>
      </c>
      <c r="C219" s="170" t="s">
        <v>175</v>
      </c>
      <c r="D219" s="70" t="s">
        <v>75</v>
      </c>
      <c r="E219" s="70" t="s">
        <v>144</v>
      </c>
      <c r="F219" s="292"/>
    </row>
    <row r="220" spans="1:6" s="239" customFormat="1" ht="30">
      <c r="A220" s="202" t="s">
        <v>85</v>
      </c>
      <c r="B220" s="238">
        <v>1395</v>
      </c>
      <c r="C220" s="238">
        <v>1395</v>
      </c>
      <c r="D220" s="78">
        <f t="shared" si="29"/>
        <v>100</v>
      </c>
      <c r="E220" s="83"/>
      <c r="F220" s="292"/>
    </row>
    <row r="221" spans="1:6" s="239" customFormat="1" ht="30">
      <c r="A221" s="202" t="s">
        <v>86</v>
      </c>
      <c r="B221" s="238">
        <v>11809.2</v>
      </c>
      <c r="C221" s="238">
        <v>11809.2</v>
      </c>
      <c r="D221" s="78">
        <f t="shared" si="29"/>
        <v>100</v>
      </c>
      <c r="E221" s="110"/>
      <c r="F221" s="292"/>
    </row>
    <row r="222" spans="1:6" s="48" customFormat="1" ht="13.9" customHeight="1">
      <c r="A222" s="13"/>
      <c r="B222" s="13"/>
      <c r="C222" s="13"/>
      <c r="D222" s="12"/>
      <c r="E222" s="12"/>
      <c r="F222" s="292"/>
    </row>
    <row r="223" spans="1:6" s="92" customFormat="1" ht="23.25" customHeight="1">
      <c r="A223" s="287" t="s">
        <v>129</v>
      </c>
      <c r="B223" s="287"/>
      <c r="C223" s="287"/>
      <c r="D223" s="287"/>
      <c r="E223" s="287"/>
      <c r="F223" s="292"/>
    </row>
    <row r="224" spans="1:6" s="66" customFormat="1" ht="18" customHeight="1">
      <c r="A224" s="286" t="s">
        <v>43</v>
      </c>
      <c r="B224" s="286"/>
      <c r="C224" s="286"/>
      <c r="D224" s="286"/>
      <c r="E224" s="286"/>
    </row>
    <row r="225" spans="1:6" s="66" customFormat="1" ht="28.5" customHeight="1">
      <c r="A225" s="286" t="s">
        <v>44</v>
      </c>
      <c r="B225" s="286"/>
      <c r="C225" s="286"/>
      <c r="D225" s="286"/>
      <c r="E225" s="286"/>
    </row>
    <row r="226" spans="1:6" s="67" customFormat="1" ht="21.75" customHeight="1">
      <c r="A226" s="286" t="s">
        <v>74</v>
      </c>
      <c r="B226" s="286"/>
      <c r="C226" s="286"/>
      <c r="D226" s="286"/>
      <c r="E226" s="286"/>
    </row>
    <row r="227" spans="1:6" s="67" customFormat="1" ht="17.25" customHeight="1">
      <c r="A227" s="116"/>
      <c r="B227" s="116"/>
      <c r="D227" s="117"/>
      <c r="E227" s="95" t="s">
        <v>55</v>
      </c>
    </row>
    <row r="228" spans="1:6" s="107" customFormat="1" ht="60">
      <c r="A228" s="70" t="s">
        <v>0</v>
      </c>
      <c r="B228" s="70" t="s">
        <v>113</v>
      </c>
      <c r="C228" s="170" t="s">
        <v>175</v>
      </c>
      <c r="D228" s="70" t="s">
        <v>75</v>
      </c>
      <c r="E228" s="70" t="s">
        <v>144</v>
      </c>
    </row>
    <row r="229" spans="1:6" ht="17.45" customHeight="1">
      <c r="A229" s="96" t="s">
        <v>7</v>
      </c>
      <c r="B229" s="73">
        <f>B233+B234+B237</f>
        <v>184122.8</v>
      </c>
      <c r="C229" s="73">
        <f>C233+C234+C237</f>
        <v>175586.8</v>
      </c>
      <c r="D229" s="74">
        <f>C229/B229*100</f>
        <v>95.363963615586982</v>
      </c>
      <c r="E229" s="1"/>
    </row>
    <row r="230" spans="1:6" ht="17.45" customHeight="1">
      <c r="A230" s="79" t="s">
        <v>2</v>
      </c>
      <c r="B230" s="77">
        <f>B229-B231-B232</f>
        <v>69446.5</v>
      </c>
      <c r="C230" s="77">
        <f>C229-C231-C232</f>
        <v>61507.799999999988</v>
      </c>
      <c r="D230" s="98">
        <f t="shared" ref="D230:D237" si="30">C230/B230*100</f>
        <v>88.568610369133054</v>
      </c>
      <c r="E230" s="1"/>
    </row>
    <row r="231" spans="1:6" ht="17.45" customHeight="1">
      <c r="A231" s="79" t="s">
        <v>3</v>
      </c>
      <c r="B231" s="77">
        <v>38874.300000000003</v>
      </c>
      <c r="C231" s="77">
        <v>38277</v>
      </c>
      <c r="D231" s="98">
        <f t="shared" si="30"/>
        <v>98.463509310778576</v>
      </c>
      <c r="E231" s="1"/>
    </row>
    <row r="232" spans="1:6" ht="17.45" customHeight="1">
      <c r="A232" s="79" t="s">
        <v>4</v>
      </c>
      <c r="B232" s="77">
        <v>75802</v>
      </c>
      <c r="C232" s="77">
        <v>75802</v>
      </c>
      <c r="D232" s="98">
        <f t="shared" si="30"/>
        <v>100</v>
      </c>
      <c r="E232" s="1"/>
    </row>
    <row r="233" spans="1:6" ht="90">
      <c r="A233" s="202" t="s">
        <v>87</v>
      </c>
      <c r="B233" s="240">
        <v>47659.6</v>
      </c>
      <c r="C233" s="240">
        <v>45012.800000000003</v>
      </c>
      <c r="D233" s="98">
        <f t="shared" si="30"/>
        <v>94.446449403687822</v>
      </c>
      <c r="E233" s="280" t="s">
        <v>199</v>
      </c>
      <c r="F233" s="135"/>
    </row>
    <row r="234" spans="1:6" ht="45">
      <c r="A234" s="202" t="s">
        <v>187</v>
      </c>
      <c r="B234" s="240">
        <v>2470.1999999999998</v>
      </c>
      <c r="C234" s="240">
        <v>1598.7</v>
      </c>
      <c r="D234" s="98">
        <f t="shared" si="30"/>
        <v>64.719455914500855</v>
      </c>
      <c r="E234" s="293" t="s">
        <v>188</v>
      </c>
    </row>
    <row r="235" spans="1:6" ht="89.25" customHeight="1">
      <c r="A235" s="205" t="s">
        <v>158</v>
      </c>
      <c r="B235" s="240">
        <f>1200+551.3+500+218.9</f>
        <v>2470.2000000000003</v>
      </c>
      <c r="C235" s="240">
        <f>603+277+499.8+218.9</f>
        <v>1598.7</v>
      </c>
      <c r="D235" s="78">
        <f t="shared" si="30"/>
        <v>64.719455914500841</v>
      </c>
      <c r="E235" s="294"/>
    </row>
    <row r="236" spans="1:6" ht="90" customHeight="1">
      <c r="A236" s="70" t="s">
        <v>0</v>
      </c>
      <c r="B236" s="70" t="s">
        <v>113</v>
      </c>
      <c r="C236" s="170" t="s">
        <v>175</v>
      </c>
      <c r="D236" s="70" t="s">
        <v>75</v>
      </c>
      <c r="E236" s="70" t="s">
        <v>144</v>
      </c>
    </row>
    <row r="237" spans="1:6" ht="225.75" customHeight="1">
      <c r="A237" s="205" t="s">
        <v>97</v>
      </c>
      <c r="B237" s="240">
        <v>133993</v>
      </c>
      <c r="C237" s="240">
        <v>128975.3</v>
      </c>
      <c r="D237" s="78">
        <f t="shared" si="30"/>
        <v>96.255252140037172</v>
      </c>
      <c r="E237" s="115" t="s">
        <v>189</v>
      </c>
      <c r="F237" s="135"/>
    </row>
    <row r="238" spans="1:6" ht="18" customHeight="1">
      <c r="A238" s="58"/>
      <c r="B238" s="59"/>
      <c r="C238" s="59"/>
      <c r="D238" s="60"/>
      <c r="E238" s="61"/>
    </row>
    <row r="239" spans="1:6" s="92" customFormat="1" ht="16.5" customHeight="1">
      <c r="A239" s="287" t="s">
        <v>130</v>
      </c>
      <c r="B239" s="287"/>
      <c r="C239" s="287"/>
      <c r="D239" s="287"/>
      <c r="E239" s="287"/>
      <c r="F239" s="241"/>
    </row>
    <row r="240" spans="1:6" s="66" customFormat="1" ht="18.75" customHeight="1">
      <c r="A240" s="286" t="s">
        <v>52</v>
      </c>
      <c r="B240" s="286"/>
      <c r="C240" s="286"/>
      <c r="D240" s="286"/>
      <c r="E240" s="286"/>
    </row>
    <row r="241" spans="1:6" s="66" customFormat="1" ht="31.9" customHeight="1">
      <c r="A241" s="286" t="s">
        <v>53</v>
      </c>
      <c r="B241" s="286"/>
      <c r="C241" s="286"/>
      <c r="D241" s="286"/>
      <c r="E241" s="286"/>
    </row>
    <row r="242" spans="1:6" s="67" customFormat="1" ht="78" customHeight="1">
      <c r="A242" s="286" t="s">
        <v>54</v>
      </c>
      <c r="B242" s="286"/>
      <c r="C242" s="286"/>
      <c r="D242" s="286"/>
      <c r="E242" s="286"/>
    </row>
    <row r="243" spans="1:6" s="25" customFormat="1" ht="15" customHeight="1">
      <c r="A243" s="6"/>
      <c r="B243" s="6"/>
      <c r="D243" s="7"/>
      <c r="E243" s="95" t="s">
        <v>55</v>
      </c>
    </row>
    <row r="244" spans="1:6" s="107" customFormat="1" ht="60">
      <c r="A244" s="69" t="s">
        <v>0</v>
      </c>
      <c r="B244" s="70" t="s">
        <v>113</v>
      </c>
      <c r="C244" s="170" t="s">
        <v>175</v>
      </c>
      <c r="D244" s="70" t="s">
        <v>75</v>
      </c>
      <c r="E244" s="70" t="s">
        <v>144</v>
      </c>
    </row>
    <row r="245" spans="1:6" ht="22.5" customHeight="1">
      <c r="A245" s="96" t="s">
        <v>7</v>
      </c>
      <c r="B245" s="73">
        <f>B248+B250+B251+B252+B253</f>
        <v>63631.1</v>
      </c>
      <c r="C245" s="73">
        <f>C248+C250+C251+C252+C253</f>
        <v>60059.8</v>
      </c>
      <c r="D245" s="74">
        <f t="shared" ref="D245:D252" si="31">C245/B245*100</f>
        <v>94.387492908341997</v>
      </c>
      <c r="E245" s="97"/>
    </row>
    <row r="246" spans="1:6">
      <c r="A246" s="79" t="s">
        <v>2</v>
      </c>
      <c r="B246" s="198">
        <f>B245-B247</f>
        <v>61267.5</v>
      </c>
      <c r="C246" s="198">
        <f>C245-C247</f>
        <v>57698.100000000006</v>
      </c>
      <c r="D246" s="199">
        <f t="shared" si="31"/>
        <v>94.174072713918477</v>
      </c>
      <c r="E246" s="97"/>
    </row>
    <row r="247" spans="1:6" ht="27.75" customHeight="1">
      <c r="A247" s="79" t="s">
        <v>3</v>
      </c>
      <c r="B247" s="198">
        <v>2363.6</v>
      </c>
      <c r="C247" s="198">
        <v>2361.6999999999998</v>
      </c>
      <c r="D247" s="199">
        <f t="shared" si="31"/>
        <v>99.919614147909968</v>
      </c>
      <c r="E247" s="97"/>
    </row>
    <row r="248" spans="1:6" s="33" customFormat="1" ht="42.75" customHeight="1">
      <c r="A248" s="202" t="s">
        <v>88</v>
      </c>
      <c r="B248" s="243">
        <v>2599</v>
      </c>
      <c r="C248" s="243">
        <v>2586.5</v>
      </c>
      <c r="D248" s="199">
        <f t="shared" si="31"/>
        <v>99.519045786841104</v>
      </c>
      <c r="E248" s="244"/>
    </row>
    <row r="249" spans="1:6" s="33" customFormat="1" ht="60">
      <c r="A249" s="69" t="s">
        <v>0</v>
      </c>
      <c r="B249" s="70" t="s">
        <v>113</v>
      </c>
      <c r="C249" s="170" t="s">
        <v>175</v>
      </c>
      <c r="D249" s="70" t="s">
        <v>75</v>
      </c>
      <c r="E249" s="70" t="s">
        <v>144</v>
      </c>
    </row>
    <row r="250" spans="1:6" s="33" customFormat="1" ht="90">
      <c r="A250" s="202" t="s">
        <v>89</v>
      </c>
      <c r="B250" s="243">
        <v>22335.7</v>
      </c>
      <c r="C250" s="243">
        <v>21840.1</v>
      </c>
      <c r="D250" s="199">
        <f t="shared" si="31"/>
        <v>97.781130656303574</v>
      </c>
      <c r="E250" s="281" t="s">
        <v>200</v>
      </c>
      <c r="F250" s="242"/>
    </row>
    <row r="251" spans="1:6" s="52" customFormat="1" ht="90">
      <c r="A251" s="202" t="s">
        <v>90</v>
      </c>
      <c r="B251" s="121">
        <v>23265.3</v>
      </c>
      <c r="C251" s="121">
        <v>22279</v>
      </c>
      <c r="D251" s="199">
        <f t="shared" si="31"/>
        <v>95.760639235255937</v>
      </c>
      <c r="E251" s="281" t="s">
        <v>201</v>
      </c>
      <c r="F251" s="242"/>
    </row>
    <row r="252" spans="1:6" s="48" customFormat="1" ht="90">
      <c r="A252" s="126" t="s">
        <v>91</v>
      </c>
      <c r="B252" s="245">
        <v>443</v>
      </c>
      <c r="C252" s="245">
        <v>292.8</v>
      </c>
      <c r="D252" s="199">
        <f t="shared" si="31"/>
        <v>66.09480812641084</v>
      </c>
      <c r="E252" s="282" t="s">
        <v>202</v>
      </c>
      <c r="F252" s="242"/>
    </row>
    <row r="253" spans="1:6" s="48" customFormat="1" ht="215.25" customHeight="1">
      <c r="A253" s="237" t="s">
        <v>131</v>
      </c>
      <c r="B253" s="199">
        <v>14988.1</v>
      </c>
      <c r="C253" s="199">
        <v>13061.4</v>
      </c>
      <c r="D253" s="199">
        <f>C253/B253*100</f>
        <v>87.145135140544824</v>
      </c>
      <c r="E253" s="283" t="s">
        <v>203</v>
      </c>
      <c r="F253" s="242"/>
    </row>
    <row r="254" spans="1:6" s="48" customFormat="1" ht="39" customHeight="1">
      <c r="A254" s="62"/>
      <c r="B254" s="63"/>
      <c r="C254" s="63"/>
      <c r="D254" s="64"/>
      <c r="E254" s="65"/>
    </row>
    <row r="255" spans="1:6" s="92" customFormat="1" ht="15.75">
      <c r="A255" s="287" t="s">
        <v>132</v>
      </c>
      <c r="B255" s="287"/>
      <c r="C255" s="287"/>
      <c r="D255" s="287"/>
      <c r="E255" s="287"/>
    </row>
    <row r="256" spans="1:6" s="66" customFormat="1" ht="16.149999999999999" customHeight="1">
      <c r="A256" s="286" t="s">
        <v>133</v>
      </c>
      <c r="B256" s="286"/>
      <c r="C256" s="286"/>
      <c r="D256" s="286"/>
      <c r="E256" s="286"/>
    </row>
    <row r="257" spans="1:6" s="66" customFormat="1" ht="15.75">
      <c r="A257" s="286" t="s">
        <v>69</v>
      </c>
      <c r="B257" s="286"/>
      <c r="C257" s="286"/>
      <c r="D257" s="286"/>
      <c r="E257" s="286"/>
    </row>
    <row r="258" spans="1:6" s="67" customFormat="1" ht="33" customHeight="1">
      <c r="A258" s="286" t="s">
        <v>45</v>
      </c>
      <c r="B258" s="286"/>
      <c r="C258" s="286"/>
      <c r="D258" s="286"/>
      <c r="E258" s="286"/>
    </row>
    <row r="259" spans="1:6" s="67" customFormat="1" ht="17.25" customHeight="1">
      <c r="A259" s="116"/>
      <c r="B259" s="116"/>
      <c r="D259" s="117"/>
      <c r="E259" s="95" t="s">
        <v>55</v>
      </c>
    </row>
    <row r="260" spans="1:6" s="107" customFormat="1" ht="60">
      <c r="A260" s="69" t="s">
        <v>0</v>
      </c>
      <c r="B260" s="70" t="s">
        <v>113</v>
      </c>
      <c r="C260" s="170" t="s">
        <v>175</v>
      </c>
      <c r="D260" s="70" t="s">
        <v>75</v>
      </c>
      <c r="E260" s="70" t="s">
        <v>144</v>
      </c>
    </row>
    <row r="261" spans="1:6" s="18" customFormat="1">
      <c r="A261" s="96" t="s">
        <v>7</v>
      </c>
      <c r="B261" s="73">
        <f>B263+B264+B265</f>
        <v>30752.400000000001</v>
      </c>
      <c r="C261" s="73">
        <f>C263+C264+C265</f>
        <v>29138.799999999999</v>
      </c>
      <c r="D261" s="98">
        <f>C261/B261*100</f>
        <v>94.752929852629393</v>
      </c>
      <c r="E261" s="97"/>
    </row>
    <row r="262" spans="1:6" s="18" customFormat="1" ht="18" customHeight="1">
      <c r="A262" s="79" t="s">
        <v>2</v>
      </c>
      <c r="B262" s="77">
        <f>B261</f>
        <v>30752.400000000001</v>
      </c>
      <c r="C262" s="77">
        <f>C261</f>
        <v>29138.799999999999</v>
      </c>
      <c r="D262" s="98">
        <f>C262/B262*100</f>
        <v>94.752929852629393</v>
      </c>
      <c r="E262" s="97"/>
    </row>
    <row r="263" spans="1:6" s="18" customFormat="1" ht="45">
      <c r="A263" s="237" t="s">
        <v>137</v>
      </c>
      <c r="B263" s="121">
        <v>2167.8000000000002</v>
      </c>
      <c r="C263" s="121">
        <v>2167.8000000000002</v>
      </c>
      <c r="D263" s="98">
        <f>C263/B263*100</f>
        <v>100</v>
      </c>
      <c r="E263" s="110"/>
    </row>
    <row r="264" spans="1:6" s="18" customFormat="1" ht="30">
      <c r="A264" s="237" t="s">
        <v>138</v>
      </c>
      <c r="B264" s="121">
        <v>28473.4</v>
      </c>
      <c r="C264" s="254">
        <v>26874.9</v>
      </c>
      <c r="D264" s="251">
        <f>C264/B264*100</f>
        <v>94.385988325946329</v>
      </c>
      <c r="E264" s="83" t="s">
        <v>140</v>
      </c>
      <c r="F264" s="288"/>
    </row>
    <row r="265" spans="1:6" s="67" customFormat="1" ht="44.25" customHeight="1">
      <c r="A265" s="237" t="s">
        <v>139</v>
      </c>
      <c r="B265" s="252">
        <v>111.2</v>
      </c>
      <c r="C265" s="253">
        <v>96.1</v>
      </c>
      <c r="D265" s="251">
        <f>C265/B265*100</f>
        <v>86.420863309352512</v>
      </c>
      <c r="E265" s="110" t="s">
        <v>190</v>
      </c>
      <c r="F265" s="288"/>
    </row>
    <row r="266" spans="1:6" s="48" customFormat="1" ht="7.5" customHeight="1">
      <c r="A266" s="62"/>
      <c r="B266" s="192"/>
      <c r="C266" s="193"/>
      <c r="D266" s="194"/>
      <c r="E266" s="61"/>
      <c r="F266" s="288"/>
    </row>
    <row r="267" spans="1:6" s="92" customFormat="1" ht="30" customHeight="1">
      <c r="A267" s="287" t="s">
        <v>141</v>
      </c>
      <c r="B267" s="287"/>
      <c r="C267" s="287"/>
      <c r="D267" s="287"/>
      <c r="E267" s="287"/>
      <c r="F267" s="288"/>
    </row>
    <row r="268" spans="1:6" s="66" customFormat="1" ht="15.75">
      <c r="A268" s="286" t="s">
        <v>46</v>
      </c>
      <c r="B268" s="286"/>
      <c r="C268" s="286"/>
      <c r="D268" s="286"/>
      <c r="E268" s="286"/>
      <c r="F268" s="288"/>
    </row>
    <row r="269" spans="1:6" s="66" customFormat="1" ht="15.75">
      <c r="A269" s="286" t="s">
        <v>47</v>
      </c>
      <c r="B269" s="286"/>
      <c r="C269" s="286"/>
      <c r="D269" s="286"/>
      <c r="E269" s="286"/>
    </row>
    <row r="270" spans="1:6" s="67" customFormat="1" ht="49.5" customHeight="1">
      <c r="A270" s="286" t="s">
        <v>48</v>
      </c>
      <c r="B270" s="286"/>
      <c r="C270" s="286"/>
      <c r="D270" s="286"/>
      <c r="E270" s="286"/>
    </row>
    <row r="271" spans="1:6" s="48" customFormat="1" ht="15.6" customHeight="1">
      <c r="A271" s="116"/>
      <c r="B271" s="116"/>
      <c r="C271" s="67"/>
      <c r="D271" s="117"/>
      <c r="E271" s="95" t="s">
        <v>55</v>
      </c>
    </row>
    <row r="272" spans="1:6" s="35" customFormat="1" ht="60">
      <c r="A272" s="69" t="s">
        <v>0</v>
      </c>
      <c r="B272" s="70" t="s">
        <v>113</v>
      </c>
      <c r="C272" s="170" t="s">
        <v>175</v>
      </c>
      <c r="D272" s="70" t="s">
        <v>75</v>
      </c>
      <c r="E272" s="70" t="s">
        <v>144</v>
      </c>
    </row>
    <row r="273" spans="1:6" ht="17.25" customHeight="1">
      <c r="A273" s="96" t="s">
        <v>7</v>
      </c>
      <c r="B273" s="73">
        <f>B277+B278+B280+B281</f>
        <v>465521.7</v>
      </c>
      <c r="C273" s="73">
        <f>C277+C278+C280+C281</f>
        <v>443948.6</v>
      </c>
      <c r="D273" s="74">
        <f t="shared" ref="D273:D281" si="32">C273/B273*100</f>
        <v>95.365822903636925</v>
      </c>
      <c r="E273" s="97"/>
    </row>
    <row r="274" spans="1:6" ht="16.5" customHeight="1">
      <c r="A274" s="79" t="s">
        <v>2</v>
      </c>
      <c r="B274" s="77">
        <f>B273-B275-B276</f>
        <v>361996.79999999999</v>
      </c>
      <c r="C274" s="77">
        <f t="shared" ref="C274" si="33">C273-C275-C276</f>
        <v>341319.3</v>
      </c>
      <c r="D274" s="98">
        <f t="shared" si="32"/>
        <v>94.287932932003812</v>
      </c>
      <c r="E274" s="97"/>
    </row>
    <row r="275" spans="1:6" ht="16.5" customHeight="1">
      <c r="A275" s="79" t="s">
        <v>3</v>
      </c>
      <c r="B275" s="77">
        <v>97324.5</v>
      </c>
      <c r="C275" s="77">
        <v>96718.6</v>
      </c>
      <c r="D275" s="98">
        <f t="shared" si="32"/>
        <v>99.377443500865667</v>
      </c>
      <c r="E275" s="97"/>
    </row>
    <row r="276" spans="1:6" ht="16.5" customHeight="1">
      <c r="A276" s="79" t="s">
        <v>4</v>
      </c>
      <c r="B276" s="77">
        <v>6200.4</v>
      </c>
      <c r="C276" s="77">
        <v>5910.7</v>
      </c>
      <c r="D276" s="98">
        <f t="shared" si="32"/>
        <v>95.327720792206961</v>
      </c>
      <c r="E276" s="97"/>
    </row>
    <row r="277" spans="1:6" s="32" customFormat="1" ht="138.75" customHeight="1">
      <c r="A277" s="81" t="s">
        <v>49</v>
      </c>
      <c r="B277" s="156">
        <v>461133</v>
      </c>
      <c r="C277" s="156">
        <v>439688.3</v>
      </c>
      <c r="D277" s="98">
        <f t="shared" si="32"/>
        <v>95.349562924362388</v>
      </c>
      <c r="E277" s="281" t="s">
        <v>204</v>
      </c>
      <c r="F277" s="255"/>
    </row>
    <row r="278" spans="1:6" s="32" customFormat="1" ht="30">
      <c r="A278" s="120" t="s">
        <v>50</v>
      </c>
      <c r="B278" s="256">
        <v>191.4</v>
      </c>
      <c r="C278" s="256">
        <v>191.3</v>
      </c>
      <c r="D278" s="98">
        <f t="shared" si="32"/>
        <v>99.947753396029256</v>
      </c>
      <c r="E278" s="124"/>
    </row>
    <row r="279" spans="1:6" s="32" customFormat="1" ht="60">
      <c r="A279" s="69" t="s">
        <v>0</v>
      </c>
      <c r="B279" s="70" t="s">
        <v>113</v>
      </c>
      <c r="C279" s="170" t="s">
        <v>175</v>
      </c>
      <c r="D279" s="70" t="s">
        <v>75</v>
      </c>
      <c r="E279" s="70" t="s">
        <v>144</v>
      </c>
    </row>
    <row r="280" spans="1:6" s="32" customFormat="1" ht="57" customHeight="1">
      <c r="A280" s="81" t="s">
        <v>51</v>
      </c>
      <c r="B280" s="256">
        <v>539.1</v>
      </c>
      <c r="C280" s="256">
        <v>476.1</v>
      </c>
      <c r="D280" s="98">
        <f t="shared" si="32"/>
        <v>88.313856427378965</v>
      </c>
      <c r="E280" s="284" t="s">
        <v>205</v>
      </c>
      <c r="F280" s="257"/>
    </row>
    <row r="281" spans="1:6" s="32" customFormat="1" ht="64.5" customHeight="1">
      <c r="A281" s="237" t="s">
        <v>142</v>
      </c>
      <c r="B281" s="256">
        <v>3658.2</v>
      </c>
      <c r="C281" s="256">
        <v>3592.9</v>
      </c>
      <c r="D281" s="98">
        <f t="shared" si="32"/>
        <v>98.214969110491495</v>
      </c>
      <c r="E281" s="124"/>
    </row>
    <row r="282" spans="1:6" s="32" customFormat="1" ht="17.25" customHeight="1">
      <c r="A282" s="14"/>
      <c r="B282" s="130"/>
      <c r="C282" s="130"/>
      <c r="D282" s="131"/>
      <c r="E282" s="11"/>
    </row>
    <row r="283" spans="1:6" s="92" customFormat="1" ht="33" customHeight="1">
      <c r="A283" s="287" t="s">
        <v>56</v>
      </c>
      <c r="B283" s="287"/>
      <c r="C283" s="287"/>
      <c r="D283" s="287"/>
      <c r="E283" s="287"/>
    </row>
    <row r="284" spans="1:6" s="66" customFormat="1" ht="17.25" customHeight="1">
      <c r="A284" s="286" t="s">
        <v>58</v>
      </c>
      <c r="B284" s="286"/>
      <c r="C284" s="286"/>
      <c r="D284" s="286"/>
      <c r="E284" s="286"/>
    </row>
    <row r="285" spans="1:6" s="66" customFormat="1" ht="17.25" customHeight="1">
      <c r="A285" s="286" t="s">
        <v>59</v>
      </c>
      <c r="B285" s="286"/>
      <c r="C285" s="286"/>
      <c r="D285" s="286"/>
      <c r="E285" s="286"/>
    </row>
    <row r="286" spans="1:6" s="67" customFormat="1" ht="42.75" customHeight="1">
      <c r="A286" s="286" t="s">
        <v>60</v>
      </c>
      <c r="B286" s="286"/>
      <c r="C286" s="286"/>
      <c r="D286" s="286"/>
      <c r="E286" s="286"/>
    </row>
    <row r="287" spans="1:6" s="67" customFormat="1" ht="42.75" customHeight="1">
      <c r="A287" s="285"/>
      <c r="B287" s="285"/>
      <c r="C287" s="285"/>
      <c r="D287" s="285"/>
      <c r="E287" s="285"/>
    </row>
    <row r="288" spans="1:6" s="67" customFormat="1" ht="42.75" customHeight="1">
      <c r="A288" s="285"/>
      <c r="B288" s="285"/>
      <c r="C288" s="285"/>
      <c r="D288" s="285"/>
      <c r="E288" s="285"/>
    </row>
    <row r="289" spans="1:6" s="92" customFormat="1" ht="19.5" customHeight="1">
      <c r="A289" s="227"/>
      <c r="B289" s="227"/>
      <c r="D289" s="111"/>
      <c r="E289" s="95" t="s">
        <v>55</v>
      </c>
    </row>
    <row r="290" spans="1:6" s="107" customFormat="1" ht="71.25" customHeight="1">
      <c r="A290" s="69" t="s">
        <v>0</v>
      </c>
      <c r="B290" s="70" t="s">
        <v>113</v>
      </c>
      <c r="C290" s="70" t="s">
        <v>175</v>
      </c>
      <c r="D290" s="70" t="s">
        <v>75</v>
      </c>
      <c r="E290" s="70" t="s">
        <v>144</v>
      </c>
    </row>
    <row r="291" spans="1:6" ht="29.25" customHeight="1">
      <c r="A291" s="96" t="s">
        <v>7</v>
      </c>
      <c r="B291" s="73">
        <f>B296</f>
        <v>302547.20000000001</v>
      </c>
      <c r="C291" s="73">
        <f>C296</f>
        <v>279094.59999999998</v>
      </c>
      <c r="D291" s="74">
        <f>C291/B291*100</f>
        <v>92.248283904131313</v>
      </c>
      <c r="E291" s="97"/>
    </row>
    <row r="292" spans="1:6" ht="24" customHeight="1">
      <c r="A292" s="79" t="s">
        <v>2</v>
      </c>
      <c r="B292" s="77">
        <f>B291-B293</f>
        <v>262299.2</v>
      </c>
      <c r="C292" s="77">
        <f t="shared" ref="C292" si="34">C291-C293</f>
        <v>238919.59999999998</v>
      </c>
      <c r="D292" s="98">
        <f>C292/B292*100</f>
        <v>91.086667439321189</v>
      </c>
      <c r="E292" s="97"/>
    </row>
    <row r="293" spans="1:6" ht="31.5" customHeight="1">
      <c r="A293" s="79" t="s">
        <v>3</v>
      </c>
      <c r="B293" s="77">
        <v>40248</v>
      </c>
      <c r="C293" s="77">
        <v>40175</v>
      </c>
      <c r="D293" s="98">
        <f>C293/B293*100</f>
        <v>99.818624527926858</v>
      </c>
      <c r="E293" s="97"/>
    </row>
    <row r="294" spans="1:6" ht="41.25" customHeight="1">
      <c r="A294" s="79" t="s">
        <v>4</v>
      </c>
      <c r="B294" s="77">
        <v>0</v>
      </c>
      <c r="C294" s="77">
        <v>0</v>
      </c>
      <c r="D294" s="98">
        <v>0</v>
      </c>
      <c r="E294" s="97"/>
    </row>
    <row r="295" spans="1:6" ht="79.5" customHeight="1">
      <c r="A295" s="69" t="s">
        <v>0</v>
      </c>
      <c r="B295" s="70" t="s">
        <v>113</v>
      </c>
      <c r="C295" s="70" t="s">
        <v>175</v>
      </c>
      <c r="D295" s="70" t="s">
        <v>75</v>
      </c>
      <c r="E295" s="70" t="s">
        <v>144</v>
      </c>
    </row>
    <row r="296" spans="1:6" ht="284.25" customHeight="1">
      <c r="A296" s="258" t="s">
        <v>57</v>
      </c>
      <c r="B296" s="124">
        <v>302547.20000000001</v>
      </c>
      <c r="C296" s="124">
        <v>279094.59999999998</v>
      </c>
      <c r="D296" s="98">
        <f>C296/B296*100</f>
        <v>92.248283904131313</v>
      </c>
      <c r="E296" s="110" t="s">
        <v>206</v>
      </c>
      <c r="F296" s="135"/>
    </row>
    <row r="297" spans="1:6" s="54" customFormat="1" ht="16.149999999999999" customHeight="1">
      <c r="A297" s="226" t="s">
        <v>73</v>
      </c>
      <c r="B297" s="224">
        <v>11932.1</v>
      </c>
      <c r="C297" s="224">
        <v>11121.9</v>
      </c>
      <c r="D297" s="98">
        <f>C297/B297*100</f>
        <v>93.209912756346327</v>
      </c>
      <c r="E297" s="97"/>
    </row>
    <row r="298" spans="1:6" s="54" customFormat="1" ht="150.75" customHeight="1">
      <c r="A298" s="89" t="s">
        <v>157</v>
      </c>
      <c r="B298" s="220">
        <f>298.8+1535+1390.5+694.5+604.6</f>
        <v>4523.4000000000005</v>
      </c>
      <c r="C298" s="220">
        <f>298.8+1534.3+1382.9+694.5+604.6</f>
        <v>4515.1000000000004</v>
      </c>
      <c r="D298" s="98">
        <f>C298/B298*100</f>
        <v>99.816509705089089</v>
      </c>
      <c r="E298" s="110"/>
    </row>
    <row r="299" spans="1:6" s="54" customFormat="1" ht="7.5" customHeight="1">
      <c r="A299" s="167"/>
      <c r="B299" s="168"/>
      <c r="C299" s="168"/>
      <c r="D299" s="166"/>
      <c r="E299" s="169"/>
    </row>
    <row r="300" spans="1:6" ht="0.6" customHeight="1">
      <c r="A300" s="132"/>
      <c r="B300" s="31"/>
    </row>
    <row r="302" spans="1:6">
      <c r="A302" s="133"/>
      <c r="B302" s="134"/>
      <c r="C302" s="134"/>
    </row>
    <row r="303" spans="1:6">
      <c r="A303" s="133"/>
      <c r="B303" s="134"/>
      <c r="C303" s="134"/>
    </row>
    <row r="304" spans="1:6">
      <c r="A304" s="133"/>
      <c r="B304" s="134"/>
      <c r="C304" s="134"/>
    </row>
    <row r="305" spans="1:3">
      <c r="A305" s="133"/>
      <c r="B305" s="135"/>
      <c r="C305" s="135"/>
    </row>
    <row r="306" spans="1:3">
      <c r="A306" s="133"/>
      <c r="B306" s="16"/>
      <c r="C306" s="36"/>
    </row>
    <row r="307" spans="1:3">
      <c r="A307" s="133"/>
      <c r="B307" s="135"/>
      <c r="C307" s="135"/>
    </row>
    <row r="308" spans="1:3">
      <c r="A308" s="133"/>
      <c r="B308" s="135"/>
      <c r="C308" s="135"/>
    </row>
    <row r="309" spans="1:3">
      <c r="B309" s="135"/>
      <c r="C309" s="135"/>
    </row>
    <row r="310" spans="1:3">
      <c r="A310" s="133"/>
      <c r="B310" s="135"/>
      <c r="C310" s="135"/>
    </row>
    <row r="311" spans="1:3">
      <c r="B311" s="16"/>
      <c r="C311" s="36"/>
    </row>
    <row r="312" spans="1:3">
      <c r="B312" s="135"/>
      <c r="C312" s="135"/>
    </row>
    <row r="313" spans="1:3">
      <c r="B313" s="135"/>
      <c r="C313" s="135"/>
    </row>
    <row r="314" spans="1:3">
      <c r="B314" s="134"/>
      <c r="C314" s="134"/>
    </row>
    <row r="315" spans="1:3">
      <c r="B315" s="135"/>
      <c r="C315" s="135"/>
    </row>
    <row r="316" spans="1:3">
      <c r="B316" s="135"/>
      <c r="C316" s="135"/>
    </row>
    <row r="317" spans="1:3">
      <c r="B317" s="135"/>
      <c r="C317" s="135"/>
    </row>
    <row r="318" spans="1:3">
      <c r="B318" s="135"/>
      <c r="C318" s="135"/>
    </row>
    <row r="319" spans="1:3">
      <c r="B319" s="135"/>
      <c r="C319" s="135"/>
    </row>
    <row r="320" spans="1:3">
      <c r="B320" s="134"/>
      <c r="C320" s="134"/>
    </row>
    <row r="321" spans="2:3">
      <c r="B321" s="134"/>
      <c r="C321" s="134"/>
    </row>
    <row r="322" spans="2:3">
      <c r="B322" s="135"/>
      <c r="C322" s="135"/>
    </row>
    <row r="323" spans="2:3">
      <c r="B323" s="135"/>
      <c r="C323" s="135"/>
    </row>
    <row r="324" spans="2:3">
      <c r="B324" s="135"/>
      <c r="C324" s="135"/>
    </row>
    <row r="325" spans="2:3">
      <c r="B325" s="135"/>
      <c r="C325" s="135"/>
    </row>
    <row r="326" spans="2:3">
      <c r="B326" s="135"/>
      <c r="C326" s="135"/>
    </row>
    <row r="327" spans="2:3">
      <c r="B327" s="135"/>
      <c r="C327" s="135"/>
    </row>
    <row r="328" spans="2:3">
      <c r="B328" s="135"/>
      <c r="C328" s="135"/>
    </row>
    <row r="329" spans="2:3">
      <c r="B329" s="135"/>
      <c r="C329" s="135"/>
    </row>
    <row r="330" spans="2:3">
      <c r="B330" s="135"/>
      <c r="C330" s="135"/>
    </row>
    <row r="331" spans="2:3">
      <c r="B331" s="134"/>
      <c r="C331" s="134"/>
    </row>
    <row r="332" spans="2:3">
      <c r="B332" s="135"/>
    </row>
  </sheetData>
  <mergeCells count="74">
    <mergeCell ref="A106:E106"/>
    <mergeCell ref="A119:E119"/>
    <mergeCell ref="A120:E120"/>
    <mergeCell ref="A121:E121"/>
    <mergeCell ref="A122:E122"/>
    <mergeCell ref="E113:E114"/>
    <mergeCell ref="A3:E3"/>
    <mergeCell ref="A103:E103"/>
    <mergeCell ref="A104:E104"/>
    <mergeCell ref="A105:E105"/>
    <mergeCell ref="A4:C4"/>
    <mergeCell ref="A70:E70"/>
    <mergeCell ref="A71:E71"/>
    <mergeCell ref="A72:E72"/>
    <mergeCell ref="A73:E73"/>
    <mergeCell ref="A91:E91"/>
    <mergeCell ref="A92:E92"/>
    <mergeCell ref="A46:D46"/>
    <mergeCell ref="A93:E93"/>
    <mergeCell ref="A94:E94"/>
    <mergeCell ref="A26:E26"/>
    <mergeCell ref="A166:E166"/>
    <mergeCell ref="A283:E283"/>
    <mergeCell ref="A284:E284"/>
    <mergeCell ref="A285:E285"/>
    <mergeCell ref="A286:E286"/>
    <mergeCell ref="A181:E181"/>
    <mergeCell ref="A182:E182"/>
    <mergeCell ref="A255:E255"/>
    <mergeCell ref="A269:E269"/>
    <mergeCell ref="A267:E267"/>
    <mergeCell ref="A268:E268"/>
    <mergeCell ref="A257:E257"/>
    <mergeCell ref="A226:E226"/>
    <mergeCell ref="A239:E239"/>
    <mergeCell ref="A240:E240"/>
    <mergeCell ref="A241:E241"/>
    <mergeCell ref="A225:E225"/>
    <mergeCell ref="A270:E270"/>
    <mergeCell ref="A242:E242"/>
    <mergeCell ref="A258:E258"/>
    <mergeCell ref="A256:E256"/>
    <mergeCell ref="E234:E235"/>
    <mergeCell ref="A209:E209"/>
    <mergeCell ref="A210:E210"/>
    <mergeCell ref="A211:E211"/>
    <mergeCell ref="A223:E223"/>
    <mergeCell ref="A224:E224"/>
    <mergeCell ref="A194:E194"/>
    <mergeCell ref="A195:E195"/>
    <mergeCell ref="A196:E196"/>
    <mergeCell ref="A197:E197"/>
    <mergeCell ref="A208:E208"/>
    <mergeCell ref="F264:F268"/>
    <mergeCell ref="F142:F146"/>
    <mergeCell ref="F153:F157"/>
    <mergeCell ref="F174:F179"/>
    <mergeCell ref="F218:F223"/>
    <mergeCell ref="A180:E180"/>
    <mergeCell ref="A129:E129"/>
    <mergeCell ref="A130:E130"/>
    <mergeCell ref="A131:E131"/>
    <mergeCell ref="A132:E132"/>
    <mergeCell ref="A156:E156"/>
    <mergeCell ref="A169:E169"/>
    <mergeCell ref="A179:E179"/>
    <mergeCell ref="A145:E145"/>
    <mergeCell ref="A146:E146"/>
    <mergeCell ref="A147:E147"/>
    <mergeCell ref="A167:E167"/>
    <mergeCell ref="A168:E168"/>
    <mergeCell ref="A157:E157"/>
    <mergeCell ref="A158:E158"/>
    <mergeCell ref="A159:E159"/>
  </mergeCells>
  <pageMargins left="0.39370078740157483" right="0.39370078740157483" top="0.39370078740157483" bottom="0.39370078740157483" header="0.31496062992125984" footer="0.19685039370078741"/>
  <pageSetup paperSize="9" scale="81" firstPageNumber="389" fitToHeight="32"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пояснительная</vt:lpstr>
      <vt:lpstr>пояснительная!Область_печати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2022-03-30T10:33:25Z</dcterms:modified>
</cp:coreProperties>
</file>