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енения по расходам" sheetId="1" r:id="rId1"/>
  </sheets>
  <definedNames>
    <definedName name="_xlnm.Print_Titles" localSheetId="0">'изменения по расходам'!$3:$4</definedName>
  </definedNames>
  <calcPr fullCalcOnLoad="1"/>
</workbook>
</file>

<file path=xl/sharedStrings.xml><?xml version="1.0" encoding="utf-8"?>
<sst xmlns="http://schemas.openxmlformats.org/spreadsheetml/2006/main" count="107" uniqueCount="107">
  <si>
    <t>Наименование показателя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</si>
  <si>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</si>
  <si>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</si>
  <si>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</si>
  <si>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</si>
  <si>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</si>
  <si>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</si>
  <si>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 </t>
  </si>
  <si>
    <t>Резервные фонды</t>
  </si>
  <si>
    <t xml:space="preserve">Другие общегосударственные работы </t>
  </si>
  <si>
    <t xml:space="preserve">Национальная безопасность и правоохранительная деятельность </t>
  </si>
  <si>
    <t xml:space="preserve">Органы юстиции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</si>
  <si>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</si>
  <si>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Другие вопросы в области национальной безопасности и правоохранительной деятельности </t>
  </si>
  <si>
    <t xml:space="preserve">Национальная экономика </t>
  </si>
  <si>
    <t>Общеэкономические вопросы</t>
  </si>
  <si>
    <t>Сельское хозяйство и рыболовство</t>
  </si>
  <si>
    <t xml:space="preserve">Транспорт            </t>
  </si>
  <si>
    <t>Дорожное хозяйство, всего</t>
  </si>
  <si>
    <t>в том числе средства дорожного фонда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</si>
  <si>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</si>
  <si>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</si>
  <si>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</si>
  <si>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</si>
  <si>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</si>
  <si>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</si>
  <si>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</si>
  <si>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</si>
  <si>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</si>
  <si>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</si>
  <si>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</si>
  <si>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</si>
  <si>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</si>
  <si>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</si>
  <si>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</si>
  <si>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</si>
  <si>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 xml:space="preserve">Культура </t>
  </si>
  <si>
    <t>Другие вопросы в области культуры, кинематографии"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</si>
  <si>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</si>
  <si>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</si>
  <si>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</si>
  <si>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</si>
  <si>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</si>
  <si>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</si>
  <si>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</si>
  <si>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</si>
  <si>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</si>
  <si>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</si>
  <si>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 xml:space="preserve">Средства массовой информации 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</si>
  <si>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</si>
  <si>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</si>
  <si>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</si>
  <si>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Итого расходов</t>
  </si>
  <si>
    <t xml:space="preserve">Код 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</si>
  <si>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</si>
  <si>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</si>
  <si>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</si>
  <si>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</si>
  <si>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</si>
  <si>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</si>
  <si>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</si>
  <si>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</si>
  <si>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</si>
  <si>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</si>
  <si>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</si>
  <si>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</si>
  <si>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</si>
  <si>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</si>
  <si>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</si>
  <si>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</si>
  <si>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</si>
  <si>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</si>
  <si>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</si>
  <si>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</si>
  <si>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</si>
  <si>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</si>
  <si>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</si>
  <si>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</si>
  <si>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</si>
  <si>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</si>
  <si>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</si>
  <si>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</si>
  <si>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</si>
  <si>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</si>
  <si>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</si>
  <si>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</si>
  <si>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</si>
  <si>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</si>
  <si>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</si>
  <si>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</si>
  <si>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</si>
  <si>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0408</t>
  </si>
  <si>
    <t>Изменения в решение Думы (+/-) (уточнение 5)</t>
  </si>
  <si>
    <t xml:space="preserve">Изменения, вносимые, в соответствии со ст.217, 232 БК РФ </t>
  </si>
  <si>
    <t>тыс.рублей</t>
  </si>
  <si>
    <t>Изменения в решение Думы (+/-) (уточнение 2)</t>
  </si>
  <si>
    <t>Изменения в решение Думы (+/-) (уточнение 3)</t>
  </si>
  <si>
    <t>Изменения в решение Думы (+/-) (уточнение 4)</t>
  </si>
  <si>
    <t>Изменения в решение Думы (+/-) (уточнение 1)</t>
  </si>
  <si>
    <t xml:space="preserve">Утверждено решением Думы от 18.02.2021 №5                                                                        </t>
  </si>
  <si>
    <t xml:space="preserve">Утверждено решением Думы от 29.04.2021 №33   </t>
  </si>
  <si>
    <t xml:space="preserve">Утверждено решением Думы от 21.06.2021 №47     </t>
  </si>
  <si>
    <t xml:space="preserve">Утверждено решением Думы от 25.11.2021 №26      </t>
  </si>
  <si>
    <t xml:space="preserve">Утверждено решением Думы от 23.12.2021 №41      </t>
  </si>
  <si>
    <t>Утвержденные плановые назначения на 2021 год  (Решение Думы г.Урай от 01.12.2020 года №99)</t>
  </si>
  <si>
    <t>Уточненный план на 2021 год</t>
  </si>
  <si>
    <t>Сведения о внесенных изменениях в решение Думы города Урай "О бюджете городского округа город Урай на 2021 год и на плановый период 2022 и 2023 годов" за 2021 год в части расходов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</si>
</sst>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&quot;+&quot;\ #,##0.0;&quot;-&quot;\ #,##0.0;&quot;&quot;\ 0.0"/>
    <numFmt numFmtId="188" formatCode="#,##0.0"/>
    <numFmt numFmtId="189" formatCode="#,##0.000"/>
    <numFmt numFmtId="190" formatCode="0.0"/>
    <numFmt numFmtId="191" formatCode="&quot;+&quot;\ #,##0;&quot;-&quot;\ #,##0;&quot;&quot;\ 0"/>
    <numFmt numFmtId="192" formatCode="[$-FC19]d\ mmmm\ yyyy\ &quot;г.&quot;"/>
    <numFmt numFmtId="193" formatCode="_(* #,##0.0_);_(* \(#,##0.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 readingOrder="1"/>
    </xf>
    <xf numFmtId="2" fontId="5" fillId="3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 readingOrder="1"/>
    </xf>
    <xf numFmtId="0" fontId="51" fillId="0" borderId="10" xfId="0" applyFont="1" applyBorder="1" applyAlignment="1">
      <alignment horizontal="left" wrapText="1" readingOrder="1"/>
    </xf>
    <xf numFmtId="0" fontId="52" fillId="0" borderId="10" xfId="0" applyFont="1" applyBorder="1" applyAlignment="1">
      <alignment horizontal="left" wrapText="1" readingOrder="1"/>
    </xf>
    <xf numFmtId="0" fontId="50" fillId="0" borderId="10" xfId="0" applyFont="1" applyBorder="1" applyAlignment="1">
      <alignment horizontal="left" vertical="center" wrapText="1" readingOrder="1"/>
    </xf>
    <xf numFmtId="49" fontId="50" fillId="0" borderId="10" xfId="0" applyNumberFormat="1" applyFont="1" applyBorder="1" applyAlignment="1">
      <alignment horizontal="center" wrapText="1" readingOrder="1"/>
    </xf>
    <xf numFmtId="49" fontId="51" fillId="0" borderId="10" xfId="0" applyNumberFormat="1" applyFont="1" applyBorder="1" applyAlignment="1">
      <alignment horizontal="center" wrapText="1" readingOrder="1"/>
    </xf>
    <xf numFmtId="49" fontId="52" fillId="0" borderId="10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left" vertical="center" wrapText="1" readingOrder="1"/>
    </xf>
    <xf numFmtId="187" fontId="51" fillId="0" borderId="10" xfId="0" applyNumberFormat="1" applyFont="1" applyBorder="1" applyAlignment="1">
      <alignment wrapText="1"/>
    </xf>
    <xf numFmtId="187" fontId="50" fillId="0" borderId="10" xfId="0" applyNumberFormat="1" applyFont="1" applyBorder="1" applyAlignment="1">
      <alignment wrapText="1"/>
    </xf>
    <xf numFmtId="187" fontId="51" fillId="0" borderId="10" xfId="0" applyNumberFormat="1" applyFont="1" applyBorder="1" applyAlignment="1">
      <alignment wrapText="1" readingOrder="1"/>
    </xf>
    <xf numFmtId="187" fontId="50" fillId="0" borderId="10" xfId="0" applyNumberFormat="1" applyFont="1" applyBorder="1" applyAlignment="1">
      <alignment wrapText="1" readingOrder="1"/>
    </xf>
    <xf numFmtId="187" fontId="52" fillId="0" borderId="10" xfId="0" applyNumberFormat="1" applyFont="1" applyBorder="1" applyAlignment="1">
      <alignment wrapText="1" readingOrder="1"/>
    </xf>
    <xf numFmtId="0" fontId="3" fillId="0" borderId="0" xfId="0" applyFont="1" applyAlignment="1">
      <alignment/>
    </xf>
    <xf numFmtId="188" fontId="50" fillId="0" borderId="10" xfId="0" applyNumberFormat="1" applyFont="1" applyBorder="1" applyAlignment="1">
      <alignment wrapText="1" readingOrder="1"/>
    </xf>
    <xf numFmtId="188" fontId="51" fillId="0" borderId="10" xfId="0" applyNumberFormat="1" applyFont="1" applyBorder="1" applyAlignment="1">
      <alignment wrapText="1" readingOrder="1"/>
    </xf>
    <xf numFmtId="188" fontId="51" fillId="0" borderId="10" xfId="0" applyNumberFormat="1" applyFont="1" applyBorder="1" applyAlignment="1">
      <alignment wrapText="1"/>
    </xf>
    <xf numFmtId="188" fontId="52" fillId="0" borderId="10" xfId="0" applyNumberFormat="1" applyFont="1" applyBorder="1" applyAlignment="1">
      <alignment wrapText="1" readingOrder="1"/>
    </xf>
    <xf numFmtId="188" fontId="50" fillId="0" borderId="10" xfId="0" applyNumberFormat="1" applyFont="1" applyBorder="1" applyAlignment="1">
      <alignment wrapText="1"/>
    </xf>
    <xf numFmtId="0" fontId="53" fillId="32" borderId="12" xfId="0" applyFont="1" applyFill="1" applyBorder="1" applyAlignment="1">
      <alignment horizontal="center" vertical="center" wrapText="1"/>
    </xf>
    <xf numFmtId="188" fontId="52" fillId="0" borderId="10" xfId="0" applyNumberFormat="1" applyFont="1" applyBorder="1" applyAlignment="1">
      <alignment wrapText="1"/>
    </xf>
    <xf numFmtId="187" fontId="52" fillId="0" borderId="10" xfId="0" applyNumberFormat="1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193" fontId="50" fillId="0" borderId="10" xfId="60" applyNumberFormat="1" applyFont="1" applyBorder="1" applyAlignment="1">
      <alignment wrapText="1" readingOrder="1"/>
    </xf>
    <xf numFmtId="193" fontId="51" fillId="0" borderId="10" xfId="60" applyNumberFormat="1" applyFont="1" applyBorder="1" applyAlignment="1">
      <alignment wrapText="1" readingOrder="1"/>
    </xf>
    <xf numFmtId="193" fontId="52" fillId="0" borderId="10" xfId="60" applyNumberFormat="1" applyFont="1" applyFill="1" applyBorder="1" applyAlignment="1">
      <alignment wrapText="1" readingOrder="1"/>
    </xf>
    <xf numFmtId="193" fontId="50" fillId="0" borderId="10" xfId="6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90" zoomScaleNormal="90" zoomScalePageLayoutView="0" workbookViewId="0" topLeftCell="A25">
      <selection activeCell="T11" sqref="T11"/>
    </sheetView>
  </sheetViews>
  <sheetFormatPr defaultColWidth="9.140625" defaultRowHeight="12.75"/>
  <cols>
    <col min="1" max="1" width="35.28125" style="1" customWidth="1"/>
    <col min="2" max="2" width="10.00390625" style="1" customWidth="1"/>
    <col min="3" max="3" width="14.421875" style="1" customWidth="1"/>
    <col min="4" max="4" width="12.7109375" style="1" customWidth="1"/>
    <col min="5" max="6" width="12.28125" style="1" customWidth="1"/>
    <col min="7" max="7" width="13.28125" style="1" customWidth="1"/>
    <col min="8" max="8" width="12.28125" style="1" customWidth="1"/>
    <col min="9" max="9" width="13.28125" style="1" customWidth="1"/>
    <col min="10" max="10" width="12.140625" style="1" customWidth="1"/>
    <col min="11" max="11" width="13.28125" style="1" customWidth="1"/>
    <col min="12" max="12" width="12.28125" style="1" customWidth="1"/>
    <col min="13" max="13" width="13.28125" style="1" customWidth="1"/>
    <col min="14" max="14" width="12.421875" style="1" customWidth="1"/>
    <col min="15" max="15" width="14.00390625" style="1" customWidth="1"/>
    <col min="16" max="16384" width="9.140625" style="1" customWidth="1"/>
  </cols>
  <sheetData>
    <row r="1" spans="1:15" ht="18.75" customHeight="1">
      <c r="A1" s="33" t="s">
        <v>106</v>
      </c>
      <c r="B1" s="3"/>
      <c r="C1" s="3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  <c r="O1" s="3"/>
    </row>
    <row r="2" spans="14:15" ht="12.75">
      <c r="N2" s="34" t="s">
        <v>94</v>
      </c>
      <c r="O2" s="34"/>
    </row>
    <row r="3" spans="1:15" ht="105" customHeight="1">
      <c r="A3" s="5" t="s">
        <v>0</v>
      </c>
      <c r="B3" s="5" t="s">
        <v>53</v>
      </c>
      <c r="C3" s="6" t="s">
        <v>104</v>
      </c>
      <c r="D3" s="7" t="s">
        <v>98</v>
      </c>
      <c r="E3" s="7" t="s">
        <v>99</v>
      </c>
      <c r="F3" s="8" t="s">
        <v>95</v>
      </c>
      <c r="G3" s="8" t="s">
        <v>100</v>
      </c>
      <c r="H3" s="8" t="s">
        <v>96</v>
      </c>
      <c r="I3" s="8" t="s">
        <v>101</v>
      </c>
      <c r="J3" s="8" t="s">
        <v>97</v>
      </c>
      <c r="K3" s="8" t="s">
        <v>102</v>
      </c>
      <c r="L3" s="8" t="s">
        <v>92</v>
      </c>
      <c r="M3" s="8" t="s">
        <v>103</v>
      </c>
      <c r="N3" s="8" t="s">
        <v>93</v>
      </c>
      <c r="O3" s="28" t="s">
        <v>105</v>
      </c>
    </row>
    <row r="4" spans="1:15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18</v>
      </c>
      <c r="O4" s="2">
        <v>19</v>
      </c>
    </row>
    <row r="5" spans="1:15" s="4" customFormat="1" ht="12.75">
      <c r="A5" s="9" t="s">
        <v>1</v>
      </c>
      <c r="B5" s="13" t="s">
        <v>54</v>
      </c>
      <c r="C5" s="23">
        <f>C6+C7+C8+C9+C10+C11+C12+C13</f>
        <v>286871.6</v>
      </c>
      <c r="D5" s="20">
        <f>D6+D7+D8+D9+D10+D11+D12+D13</f>
        <v>-1631.7</v>
      </c>
      <c r="E5" s="23">
        <f>E6+E7+E8+E9+E10+E11+E12+E13</f>
        <v>285239.9</v>
      </c>
      <c r="F5" s="20">
        <f>SUM(F6:F13)</f>
        <v>-39.4</v>
      </c>
      <c r="G5" s="23">
        <f aca="true" t="shared" si="0" ref="G5:M5">SUM(G6:G13)</f>
        <v>285200.5</v>
      </c>
      <c r="H5" s="23">
        <f>SUM(H6:H13)</f>
        <v>0</v>
      </c>
      <c r="I5" s="23">
        <f>SUM(I6:I13)</f>
        <v>285200.5</v>
      </c>
      <c r="J5" s="20">
        <f t="shared" si="0"/>
        <v>4293.299999999999</v>
      </c>
      <c r="K5" s="23">
        <f t="shared" si="0"/>
        <v>289493.8</v>
      </c>
      <c r="L5" s="20">
        <f t="shared" si="0"/>
        <v>-3421.3</v>
      </c>
      <c r="M5" s="23">
        <f t="shared" si="0"/>
        <v>286072.49999999994</v>
      </c>
      <c r="N5" s="20">
        <f>SUM(N6:N13)</f>
        <v>84.10000000002037</v>
      </c>
      <c r="O5" s="35">
        <f>SUM(O6:O13)</f>
        <v>286156.6</v>
      </c>
    </row>
    <row r="6" spans="1:15" ht="51">
      <c r="A6" s="10" t="s">
        <v>2</v>
      </c>
      <c r="B6" s="14" t="s">
        <v>55</v>
      </c>
      <c r="C6" s="24">
        <v>23327.3</v>
      </c>
      <c r="D6" s="19">
        <v>1.5</v>
      </c>
      <c r="E6" s="24">
        <f aca="true" t="shared" si="1" ref="E6:E13">C6+D6</f>
        <v>23328.8</v>
      </c>
      <c r="F6" s="19">
        <v>0</v>
      </c>
      <c r="G6" s="24">
        <f>E6+F6</f>
        <v>23328.8</v>
      </c>
      <c r="H6" s="24">
        <v>0</v>
      </c>
      <c r="I6" s="24">
        <f>G6+H6</f>
        <v>23328.8</v>
      </c>
      <c r="J6" s="19">
        <v>1531.2</v>
      </c>
      <c r="K6" s="25">
        <f>G6+J6</f>
        <v>24860</v>
      </c>
      <c r="L6" s="19">
        <v>-443</v>
      </c>
      <c r="M6" s="25">
        <f>K6+L6</f>
        <v>24417</v>
      </c>
      <c r="N6" s="19">
        <f>O6-M6</f>
        <v>0</v>
      </c>
      <c r="O6" s="36">
        <v>24417</v>
      </c>
    </row>
    <row r="7" spans="1:15" ht="63.75">
      <c r="A7" s="10" t="s">
        <v>3</v>
      </c>
      <c r="B7" s="14" t="s">
        <v>56</v>
      </c>
      <c r="C7" s="24">
        <v>18531.5</v>
      </c>
      <c r="D7" s="19">
        <v>0</v>
      </c>
      <c r="E7" s="24">
        <f t="shared" si="1"/>
        <v>18531.5</v>
      </c>
      <c r="F7" s="19">
        <v>0</v>
      </c>
      <c r="G7" s="24">
        <f aca="true" t="shared" si="2" ref="G7:G13">E7+F7</f>
        <v>18531.5</v>
      </c>
      <c r="H7" s="24">
        <v>0</v>
      </c>
      <c r="I7" s="24">
        <f aca="true" t="shared" si="3" ref="I7:I13">G7+H7</f>
        <v>18531.5</v>
      </c>
      <c r="J7" s="19">
        <v>97.1</v>
      </c>
      <c r="K7" s="25">
        <f aca="true" t="shared" si="4" ref="K7:K13">G7+J7</f>
        <v>18628.6</v>
      </c>
      <c r="L7" s="19">
        <v>-1951.3</v>
      </c>
      <c r="M7" s="25">
        <f aca="true" t="shared" si="5" ref="M7:M13">K7+L7</f>
        <v>16677.3</v>
      </c>
      <c r="N7" s="19">
        <f aca="true" t="shared" si="6" ref="N7:N13">O7-M7</f>
        <v>-0.09999999999854481</v>
      </c>
      <c r="O7" s="36">
        <v>16677.2</v>
      </c>
    </row>
    <row r="8" spans="1:15" ht="63" customHeight="1">
      <c r="A8" s="10" t="s">
        <v>4</v>
      </c>
      <c r="B8" s="14" t="s">
        <v>57</v>
      </c>
      <c r="C8" s="24">
        <v>177379</v>
      </c>
      <c r="D8" s="19">
        <v>770.4</v>
      </c>
      <c r="E8" s="24">
        <f t="shared" si="1"/>
        <v>178149.4</v>
      </c>
      <c r="F8" s="19">
        <v>0</v>
      </c>
      <c r="G8" s="24">
        <f t="shared" si="2"/>
        <v>178149.4</v>
      </c>
      <c r="H8" s="24">
        <v>0</v>
      </c>
      <c r="I8" s="24">
        <f t="shared" si="3"/>
        <v>178149.4</v>
      </c>
      <c r="J8" s="19">
        <v>4073.6</v>
      </c>
      <c r="K8" s="25">
        <f t="shared" si="4"/>
        <v>182223</v>
      </c>
      <c r="L8" s="19">
        <v>2072</v>
      </c>
      <c r="M8" s="25">
        <f t="shared" si="5"/>
        <v>184295</v>
      </c>
      <c r="N8" s="19">
        <f t="shared" si="6"/>
        <v>144.20000000001164</v>
      </c>
      <c r="O8" s="36">
        <v>184439.2</v>
      </c>
    </row>
    <row r="9" spans="1:15" ht="12.75">
      <c r="A9" s="10" t="s">
        <v>5</v>
      </c>
      <c r="B9" s="14" t="s">
        <v>58</v>
      </c>
      <c r="C9" s="24">
        <v>10.3</v>
      </c>
      <c r="D9" s="19">
        <v>0</v>
      </c>
      <c r="E9" s="24">
        <f t="shared" si="1"/>
        <v>10.3</v>
      </c>
      <c r="F9" s="19">
        <v>0</v>
      </c>
      <c r="G9" s="24">
        <f t="shared" si="2"/>
        <v>10.3</v>
      </c>
      <c r="H9" s="24">
        <v>0</v>
      </c>
      <c r="I9" s="24">
        <f t="shared" si="3"/>
        <v>10.3</v>
      </c>
      <c r="J9" s="19">
        <v>0</v>
      </c>
      <c r="K9" s="25">
        <f t="shared" si="4"/>
        <v>10.3</v>
      </c>
      <c r="L9" s="17">
        <v>0</v>
      </c>
      <c r="M9" s="25">
        <f t="shared" si="5"/>
        <v>10.3</v>
      </c>
      <c r="N9" s="19">
        <f t="shared" si="6"/>
        <v>0</v>
      </c>
      <c r="O9" s="36">
        <v>10.3</v>
      </c>
    </row>
    <row r="10" spans="1:15" ht="50.25" customHeight="1">
      <c r="A10" s="10" t="s">
        <v>6</v>
      </c>
      <c r="B10" s="14" t="s">
        <v>59</v>
      </c>
      <c r="C10" s="24">
        <v>44246.2</v>
      </c>
      <c r="D10" s="19">
        <v>-2544.8</v>
      </c>
      <c r="E10" s="24">
        <f t="shared" si="1"/>
        <v>41701.399999999994</v>
      </c>
      <c r="F10" s="19">
        <v>0</v>
      </c>
      <c r="G10" s="24">
        <f t="shared" si="2"/>
        <v>41701.399999999994</v>
      </c>
      <c r="H10" s="24">
        <v>0</v>
      </c>
      <c r="I10" s="24">
        <f t="shared" si="3"/>
        <v>41701.399999999994</v>
      </c>
      <c r="J10" s="19">
        <v>350.2</v>
      </c>
      <c r="K10" s="25">
        <f t="shared" si="4"/>
        <v>42051.59999999999</v>
      </c>
      <c r="L10" s="19">
        <v>-2853</v>
      </c>
      <c r="M10" s="25">
        <f t="shared" si="5"/>
        <v>39198.59999999999</v>
      </c>
      <c r="N10" s="19">
        <f t="shared" si="6"/>
        <v>-0.999999999992724</v>
      </c>
      <c r="O10" s="36">
        <v>39197.6</v>
      </c>
    </row>
    <row r="11" spans="1:15" ht="25.5">
      <c r="A11" s="10" t="s">
        <v>7</v>
      </c>
      <c r="B11" s="14" t="s">
        <v>60</v>
      </c>
      <c r="C11" s="24">
        <v>4729.5</v>
      </c>
      <c r="D11" s="19">
        <v>0</v>
      </c>
      <c r="E11" s="24">
        <f t="shared" si="1"/>
        <v>4729.5</v>
      </c>
      <c r="F11" s="19">
        <v>0</v>
      </c>
      <c r="G11" s="24">
        <f t="shared" si="2"/>
        <v>4729.5</v>
      </c>
      <c r="H11" s="24">
        <v>0</v>
      </c>
      <c r="I11" s="24">
        <f t="shared" si="3"/>
        <v>4729.5</v>
      </c>
      <c r="J11" s="19">
        <v>0</v>
      </c>
      <c r="K11" s="25">
        <f t="shared" si="4"/>
        <v>4729.5</v>
      </c>
      <c r="L11" s="19">
        <v>0</v>
      </c>
      <c r="M11" s="25">
        <f t="shared" si="5"/>
        <v>4729.5</v>
      </c>
      <c r="N11" s="19">
        <f t="shared" si="6"/>
        <v>0</v>
      </c>
      <c r="O11" s="36">
        <v>4729.5</v>
      </c>
    </row>
    <row r="12" spans="1:15" ht="12.75">
      <c r="A12" s="10" t="s">
        <v>8</v>
      </c>
      <c r="B12" s="14" t="s">
        <v>61</v>
      </c>
      <c r="C12" s="24">
        <v>7110.5</v>
      </c>
      <c r="D12" s="19">
        <v>0</v>
      </c>
      <c r="E12" s="24">
        <f t="shared" si="1"/>
        <v>7110.5</v>
      </c>
      <c r="F12" s="19">
        <v>0</v>
      </c>
      <c r="G12" s="24">
        <f t="shared" si="2"/>
        <v>7110.5</v>
      </c>
      <c r="H12" s="24">
        <v>0</v>
      </c>
      <c r="I12" s="24">
        <f t="shared" si="3"/>
        <v>7110.5</v>
      </c>
      <c r="J12" s="19">
        <v>-4921.2</v>
      </c>
      <c r="K12" s="25">
        <f t="shared" si="4"/>
        <v>2189.3</v>
      </c>
      <c r="L12" s="19">
        <v>0</v>
      </c>
      <c r="M12" s="25">
        <f t="shared" si="5"/>
        <v>2189.3</v>
      </c>
      <c r="N12" s="19">
        <f t="shared" si="6"/>
        <v>-60</v>
      </c>
      <c r="O12" s="36">
        <v>2129.3</v>
      </c>
    </row>
    <row r="13" spans="1:15" ht="12.75">
      <c r="A13" s="10" t="s">
        <v>9</v>
      </c>
      <c r="B13" s="14" t="s">
        <v>62</v>
      </c>
      <c r="C13" s="24">
        <v>11537.3</v>
      </c>
      <c r="D13" s="19">
        <v>141.2</v>
      </c>
      <c r="E13" s="24">
        <f t="shared" si="1"/>
        <v>11678.5</v>
      </c>
      <c r="F13" s="19">
        <v>-39.4</v>
      </c>
      <c r="G13" s="24">
        <f t="shared" si="2"/>
        <v>11639.1</v>
      </c>
      <c r="H13" s="24">
        <v>0</v>
      </c>
      <c r="I13" s="24">
        <f t="shared" si="3"/>
        <v>11639.1</v>
      </c>
      <c r="J13" s="19">
        <v>3162.4</v>
      </c>
      <c r="K13" s="25">
        <f t="shared" si="4"/>
        <v>14801.5</v>
      </c>
      <c r="L13" s="19">
        <v>-246</v>
      </c>
      <c r="M13" s="25">
        <f t="shared" si="5"/>
        <v>14555.5</v>
      </c>
      <c r="N13" s="19">
        <f t="shared" si="6"/>
        <v>1</v>
      </c>
      <c r="O13" s="36">
        <v>14556.5</v>
      </c>
    </row>
    <row r="14" spans="1:15" s="4" customFormat="1" ht="25.5">
      <c r="A14" s="9" t="s">
        <v>10</v>
      </c>
      <c r="B14" s="13" t="s">
        <v>63</v>
      </c>
      <c r="C14" s="23">
        <f>C15+C16+C17</f>
        <v>36532.7</v>
      </c>
      <c r="D14" s="20">
        <f>D15+D16+D17</f>
        <v>5904.099999999999</v>
      </c>
      <c r="E14" s="23">
        <f>E15+E16+E17</f>
        <v>42436.799999999996</v>
      </c>
      <c r="F14" s="20">
        <f aca="true" t="shared" si="7" ref="F14:M14">SUM(F15:F17)</f>
        <v>369.1</v>
      </c>
      <c r="G14" s="23">
        <f t="shared" si="7"/>
        <v>42805.899999999994</v>
      </c>
      <c r="H14" s="23">
        <f t="shared" si="7"/>
        <v>0</v>
      </c>
      <c r="I14" s="23">
        <f t="shared" si="7"/>
        <v>42805.899999999994</v>
      </c>
      <c r="J14" s="20">
        <f t="shared" si="7"/>
        <v>-600.2</v>
      </c>
      <c r="K14" s="23">
        <f t="shared" si="7"/>
        <v>42205.7</v>
      </c>
      <c r="L14" s="20">
        <f t="shared" si="7"/>
        <v>-651.8</v>
      </c>
      <c r="M14" s="23">
        <f t="shared" si="7"/>
        <v>41553.899999999994</v>
      </c>
      <c r="N14" s="20">
        <f>SUM(N15:N17)</f>
        <v>-1873.199999999997</v>
      </c>
      <c r="O14" s="35">
        <f>SUM(O15:O17)</f>
        <v>39680.7</v>
      </c>
    </row>
    <row r="15" spans="1:15" ht="12.75">
      <c r="A15" s="10" t="s">
        <v>11</v>
      </c>
      <c r="B15" s="14" t="s">
        <v>64</v>
      </c>
      <c r="C15" s="24">
        <v>6334</v>
      </c>
      <c r="D15" s="17">
        <v>137.4</v>
      </c>
      <c r="E15" s="25">
        <f>C15+D15</f>
        <v>6471.4</v>
      </c>
      <c r="F15" s="17">
        <v>0</v>
      </c>
      <c r="G15" s="25">
        <f>E15+F15</f>
        <v>6471.4</v>
      </c>
      <c r="H15" s="25">
        <v>0</v>
      </c>
      <c r="I15" s="25">
        <f>G15+H15</f>
        <v>6471.4</v>
      </c>
      <c r="J15" s="19">
        <v>652.4</v>
      </c>
      <c r="K15" s="25">
        <f>G15+J15</f>
        <v>7123.799999999999</v>
      </c>
      <c r="L15" s="19">
        <v>101.9</v>
      </c>
      <c r="M15" s="25">
        <f>K15+L15</f>
        <v>7225.699999999999</v>
      </c>
      <c r="N15" s="19">
        <f>O15-M15</f>
        <v>0</v>
      </c>
      <c r="O15" s="36">
        <v>7225.7</v>
      </c>
    </row>
    <row r="16" spans="1:15" ht="51">
      <c r="A16" s="10" t="s">
        <v>12</v>
      </c>
      <c r="B16" s="14" t="s">
        <v>65</v>
      </c>
      <c r="C16" s="24">
        <v>25287</v>
      </c>
      <c r="D16" s="19">
        <v>5766.7</v>
      </c>
      <c r="E16" s="25">
        <f>C16+D16</f>
        <v>31053.7</v>
      </c>
      <c r="F16" s="19">
        <v>369.1</v>
      </c>
      <c r="G16" s="25">
        <f>E16+F16</f>
        <v>31422.8</v>
      </c>
      <c r="H16" s="25">
        <v>0</v>
      </c>
      <c r="I16" s="25">
        <f>G16+H16</f>
        <v>31422.8</v>
      </c>
      <c r="J16" s="19">
        <v>-1748.4</v>
      </c>
      <c r="K16" s="25">
        <f>G16+J16</f>
        <v>29674.399999999998</v>
      </c>
      <c r="L16" s="19">
        <v>-132.7</v>
      </c>
      <c r="M16" s="25">
        <f>K16+L16</f>
        <v>29541.699999999997</v>
      </c>
      <c r="N16" s="19">
        <f>O16-M16</f>
        <v>-1873.199999999997</v>
      </c>
      <c r="O16" s="36">
        <v>27668.5</v>
      </c>
    </row>
    <row r="17" spans="1:15" ht="38.25">
      <c r="A17" s="10" t="s">
        <v>13</v>
      </c>
      <c r="B17" s="14" t="s">
        <v>66</v>
      </c>
      <c r="C17" s="24">
        <v>4911.7</v>
      </c>
      <c r="D17" s="17">
        <v>0</v>
      </c>
      <c r="E17" s="25">
        <f>C17+D17</f>
        <v>4911.7</v>
      </c>
      <c r="F17" s="17">
        <v>0</v>
      </c>
      <c r="G17" s="25">
        <f>E17+F17</f>
        <v>4911.7</v>
      </c>
      <c r="H17" s="25">
        <v>0</v>
      </c>
      <c r="I17" s="25">
        <f>G17+H17</f>
        <v>4911.7</v>
      </c>
      <c r="J17" s="19">
        <v>495.8</v>
      </c>
      <c r="K17" s="25">
        <f>G17+J17</f>
        <v>5407.5</v>
      </c>
      <c r="L17" s="19">
        <v>-621</v>
      </c>
      <c r="M17" s="25">
        <f>K17+L17</f>
        <v>4786.5</v>
      </c>
      <c r="N17" s="19">
        <f>O17-M17</f>
        <v>0</v>
      </c>
      <c r="O17" s="36">
        <v>4786.5</v>
      </c>
    </row>
    <row r="18" spans="1:15" s="4" customFormat="1" ht="12.75">
      <c r="A18" s="9" t="s">
        <v>14</v>
      </c>
      <c r="B18" s="13" t="s">
        <v>67</v>
      </c>
      <c r="C18" s="23">
        <f>C19+C20+C21+C22+C24+C25</f>
        <v>249547.5</v>
      </c>
      <c r="D18" s="20">
        <f>D19+D20+D21+D22+D24+D25</f>
        <v>22753.7</v>
      </c>
      <c r="E18" s="23">
        <f>E19+E20+E21+E22+E24+E25</f>
        <v>272301.2</v>
      </c>
      <c r="F18" s="23">
        <f aca="true" t="shared" si="8" ref="F18:M18">F19+F20+F21+F22+F24+F25</f>
        <v>6559.2</v>
      </c>
      <c r="G18" s="23">
        <f t="shared" si="8"/>
        <v>278860.4</v>
      </c>
      <c r="H18" s="23">
        <f>H19+H20+H21+H22+H24+H25</f>
        <v>-11593</v>
      </c>
      <c r="I18" s="23">
        <f>I19+I20+I21+I22+I24+I25</f>
        <v>267267.4</v>
      </c>
      <c r="J18" s="20">
        <f t="shared" si="8"/>
        <v>32171.2</v>
      </c>
      <c r="K18" s="23">
        <f t="shared" si="8"/>
        <v>311031.6</v>
      </c>
      <c r="L18" s="20">
        <f t="shared" si="8"/>
        <v>-1477.6000000000001</v>
      </c>
      <c r="M18" s="23">
        <f t="shared" si="8"/>
        <v>309554</v>
      </c>
      <c r="N18" s="20">
        <f>N19+N20+N21+N22+N24+N25</f>
        <v>-14328.999999999998</v>
      </c>
      <c r="O18" s="35">
        <f>O19+O20+O21+O22+O24+O25</f>
        <v>295225</v>
      </c>
    </row>
    <row r="19" spans="1:15" ht="12.75">
      <c r="A19" s="10" t="s">
        <v>15</v>
      </c>
      <c r="B19" s="14" t="s">
        <v>68</v>
      </c>
      <c r="C19" s="24">
        <v>9778.9</v>
      </c>
      <c r="D19" s="17">
        <v>0</v>
      </c>
      <c r="E19" s="25">
        <f>C19+D19</f>
        <v>9778.9</v>
      </c>
      <c r="F19" s="19">
        <v>5858.5</v>
      </c>
      <c r="G19" s="24">
        <f>E19+F19</f>
        <v>15637.4</v>
      </c>
      <c r="H19" s="24">
        <v>0</v>
      </c>
      <c r="I19" s="24">
        <f>G19+H19</f>
        <v>15637.4</v>
      </c>
      <c r="J19" s="19">
        <v>-1315.3</v>
      </c>
      <c r="K19" s="25">
        <f>G19+J19</f>
        <v>14322.1</v>
      </c>
      <c r="L19" s="19">
        <v>-1266.2</v>
      </c>
      <c r="M19" s="24">
        <f>K19+L19</f>
        <v>13055.9</v>
      </c>
      <c r="N19" s="19">
        <f aca="true" t="shared" si="9" ref="N19:N25">O19-M19</f>
        <v>0.1000000000003638</v>
      </c>
      <c r="O19" s="36">
        <v>13056</v>
      </c>
    </row>
    <row r="20" spans="1:15" ht="12.75">
      <c r="A20" s="10" t="s">
        <v>16</v>
      </c>
      <c r="B20" s="14" t="s">
        <v>69</v>
      </c>
      <c r="C20" s="24">
        <v>25055.9</v>
      </c>
      <c r="D20" s="17">
        <v>0</v>
      </c>
      <c r="E20" s="25">
        <f aca="true" t="shared" si="10" ref="E20:E25">C20+D20</f>
        <v>25055.9</v>
      </c>
      <c r="F20" s="17">
        <v>0</v>
      </c>
      <c r="G20" s="24">
        <f aca="true" t="shared" si="11" ref="G20:G25">E20+F20</f>
        <v>25055.9</v>
      </c>
      <c r="H20" s="24">
        <v>0</v>
      </c>
      <c r="I20" s="24">
        <f aca="true" t="shared" si="12" ref="I20:I25">G20+H20</f>
        <v>25055.9</v>
      </c>
      <c r="J20" s="19">
        <v>23730.7</v>
      </c>
      <c r="K20" s="25">
        <f aca="true" t="shared" si="13" ref="K20:K25">G20+J20</f>
        <v>48786.600000000006</v>
      </c>
      <c r="L20" s="17">
        <v>0</v>
      </c>
      <c r="M20" s="24">
        <f aca="true" t="shared" si="14" ref="M20:M25">K20+L20</f>
        <v>48786.600000000006</v>
      </c>
      <c r="N20" s="19">
        <f t="shared" si="9"/>
        <v>-3666.0000000000073</v>
      </c>
      <c r="O20" s="36">
        <v>45120.6</v>
      </c>
    </row>
    <row r="21" spans="1:15" ht="12.75">
      <c r="A21" s="10" t="s">
        <v>17</v>
      </c>
      <c r="B21" s="14" t="s">
        <v>91</v>
      </c>
      <c r="C21" s="24">
        <v>13570</v>
      </c>
      <c r="D21" s="19">
        <v>2448</v>
      </c>
      <c r="E21" s="25">
        <f t="shared" si="10"/>
        <v>16018</v>
      </c>
      <c r="F21" s="17">
        <v>0</v>
      </c>
      <c r="G21" s="24">
        <f t="shared" si="11"/>
        <v>16018</v>
      </c>
      <c r="H21" s="19">
        <v>0</v>
      </c>
      <c r="I21" s="24">
        <f t="shared" si="12"/>
        <v>16018</v>
      </c>
      <c r="J21" s="19">
        <v>-386</v>
      </c>
      <c r="K21" s="25">
        <f t="shared" si="13"/>
        <v>15632</v>
      </c>
      <c r="L21" s="19">
        <v>0</v>
      </c>
      <c r="M21" s="24">
        <f t="shared" si="14"/>
        <v>15632</v>
      </c>
      <c r="N21" s="19">
        <f t="shared" si="9"/>
        <v>0</v>
      </c>
      <c r="O21" s="36">
        <v>15632</v>
      </c>
    </row>
    <row r="22" spans="1:15" ht="12.75">
      <c r="A22" s="10" t="s">
        <v>18</v>
      </c>
      <c r="B22" s="14" t="s">
        <v>70</v>
      </c>
      <c r="C22" s="24">
        <v>114154.9</v>
      </c>
      <c r="D22" s="19">
        <v>10265.5</v>
      </c>
      <c r="E22" s="25">
        <f t="shared" si="10"/>
        <v>124420.4</v>
      </c>
      <c r="F22" s="19">
        <v>646.3</v>
      </c>
      <c r="G22" s="24">
        <f t="shared" si="11"/>
        <v>125066.7</v>
      </c>
      <c r="H22" s="19">
        <v>-6480.4</v>
      </c>
      <c r="I22" s="24">
        <f t="shared" si="12"/>
        <v>118586.3</v>
      </c>
      <c r="J22" s="19">
        <v>9026.1</v>
      </c>
      <c r="K22" s="25">
        <f t="shared" si="13"/>
        <v>134092.8</v>
      </c>
      <c r="L22" s="19">
        <v>-12</v>
      </c>
      <c r="M22" s="24">
        <f t="shared" si="14"/>
        <v>134080.8</v>
      </c>
      <c r="N22" s="19">
        <f t="shared" si="9"/>
        <v>-6480.399999999994</v>
      </c>
      <c r="O22" s="36">
        <v>127600.4</v>
      </c>
    </row>
    <row r="23" spans="1:15" ht="15" customHeight="1">
      <c r="A23" s="11" t="s">
        <v>19</v>
      </c>
      <c r="B23" s="15"/>
      <c r="C23" s="26">
        <v>31584</v>
      </c>
      <c r="D23" s="21">
        <v>31.2</v>
      </c>
      <c r="E23" s="29">
        <f t="shared" si="10"/>
        <v>31615.2</v>
      </c>
      <c r="F23" s="30">
        <v>0</v>
      </c>
      <c r="G23" s="26">
        <f t="shared" si="11"/>
        <v>31615.2</v>
      </c>
      <c r="H23" s="26">
        <v>0</v>
      </c>
      <c r="I23" s="26">
        <f t="shared" si="12"/>
        <v>31615.2</v>
      </c>
      <c r="J23" s="21">
        <v>0</v>
      </c>
      <c r="K23" s="29">
        <f t="shared" si="13"/>
        <v>31615.2</v>
      </c>
      <c r="L23" s="21">
        <v>0</v>
      </c>
      <c r="M23" s="26">
        <f t="shared" si="14"/>
        <v>31615.2</v>
      </c>
      <c r="N23" s="19">
        <f t="shared" si="9"/>
        <v>-3914.2999999999993</v>
      </c>
      <c r="O23" s="37">
        <v>27700.9</v>
      </c>
    </row>
    <row r="24" spans="1:15" ht="12.75">
      <c r="A24" s="10" t="s">
        <v>20</v>
      </c>
      <c r="B24" s="14" t="s">
        <v>71</v>
      </c>
      <c r="C24" s="24">
        <v>3683.8</v>
      </c>
      <c r="D24" s="17">
        <v>2433.6</v>
      </c>
      <c r="E24" s="25">
        <f t="shared" si="10"/>
        <v>6117.4</v>
      </c>
      <c r="F24" s="17">
        <v>0</v>
      </c>
      <c r="G24" s="24">
        <f t="shared" si="11"/>
        <v>6117.4</v>
      </c>
      <c r="H24" s="24">
        <v>0</v>
      </c>
      <c r="I24" s="24">
        <f t="shared" si="12"/>
        <v>6117.4</v>
      </c>
      <c r="J24" s="19">
        <v>200</v>
      </c>
      <c r="K24" s="25">
        <f t="shared" si="13"/>
        <v>6317.4</v>
      </c>
      <c r="L24" s="19">
        <v>-199.4</v>
      </c>
      <c r="M24" s="24">
        <f t="shared" si="14"/>
        <v>6118</v>
      </c>
      <c r="N24" s="19">
        <f t="shared" si="9"/>
        <v>0</v>
      </c>
      <c r="O24" s="36">
        <v>6118</v>
      </c>
    </row>
    <row r="25" spans="1:15" ht="25.5">
      <c r="A25" s="10" t="s">
        <v>21</v>
      </c>
      <c r="B25" s="14" t="s">
        <v>72</v>
      </c>
      <c r="C25" s="24">
        <v>83304</v>
      </c>
      <c r="D25" s="19">
        <v>7606.6</v>
      </c>
      <c r="E25" s="25">
        <f t="shared" si="10"/>
        <v>90910.6</v>
      </c>
      <c r="F25" s="19">
        <v>54.4</v>
      </c>
      <c r="G25" s="24">
        <f t="shared" si="11"/>
        <v>90965</v>
      </c>
      <c r="H25" s="24">
        <v>-5112.6</v>
      </c>
      <c r="I25" s="24">
        <f t="shared" si="12"/>
        <v>85852.4</v>
      </c>
      <c r="J25" s="19">
        <v>915.7</v>
      </c>
      <c r="K25" s="25">
        <f t="shared" si="13"/>
        <v>91880.7</v>
      </c>
      <c r="L25" s="19">
        <v>0</v>
      </c>
      <c r="M25" s="24">
        <f t="shared" si="14"/>
        <v>91880.7</v>
      </c>
      <c r="N25" s="19">
        <f t="shared" si="9"/>
        <v>-4182.699999999997</v>
      </c>
      <c r="O25" s="36">
        <v>87698</v>
      </c>
    </row>
    <row r="26" spans="1:15" s="4" customFormat="1" ht="12.75">
      <c r="A26" s="9" t="s">
        <v>22</v>
      </c>
      <c r="B26" s="13" t="s">
        <v>73</v>
      </c>
      <c r="C26" s="23">
        <f>C27+C28+C29+C30</f>
        <v>406395.4</v>
      </c>
      <c r="D26" s="20">
        <f>D27+D28+D29+D30</f>
        <v>79174.8</v>
      </c>
      <c r="E26" s="23">
        <f>E27+E28+E29+E30</f>
        <v>485570.19999999995</v>
      </c>
      <c r="F26" s="20">
        <f aca="true" t="shared" si="15" ref="F26:M26">SUM(F27:F30)</f>
        <v>25959.3</v>
      </c>
      <c r="G26" s="23">
        <f t="shared" si="15"/>
        <v>511529.5</v>
      </c>
      <c r="H26" s="23">
        <f t="shared" si="15"/>
        <v>4349.900000000001</v>
      </c>
      <c r="I26" s="23">
        <f t="shared" si="15"/>
        <v>515879.4</v>
      </c>
      <c r="J26" s="20">
        <f t="shared" si="15"/>
        <v>137426.69999999998</v>
      </c>
      <c r="K26" s="23">
        <f t="shared" si="15"/>
        <v>648956.2000000001</v>
      </c>
      <c r="L26" s="20">
        <f t="shared" si="15"/>
        <v>321323.3</v>
      </c>
      <c r="M26" s="23">
        <f t="shared" si="15"/>
        <v>970279.5</v>
      </c>
      <c r="N26" s="20">
        <f>SUM(N27:N30)</f>
        <v>4363.000000000058</v>
      </c>
      <c r="O26" s="35">
        <f>SUM(O27:O30)</f>
        <v>974642.5</v>
      </c>
    </row>
    <row r="27" spans="1:15" ht="12.75">
      <c r="A27" s="10" t="s">
        <v>23</v>
      </c>
      <c r="B27" s="14" t="s">
        <v>74</v>
      </c>
      <c r="C27" s="24">
        <v>57669.4</v>
      </c>
      <c r="D27" s="19">
        <v>29121.5</v>
      </c>
      <c r="E27" s="24">
        <f>C27+D27</f>
        <v>86790.9</v>
      </c>
      <c r="F27" s="17">
        <v>-935.3</v>
      </c>
      <c r="G27" s="25">
        <f>E27+F27</f>
        <v>85855.59999999999</v>
      </c>
      <c r="H27" s="25">
        <v>5112.6</v>
      </c>
      <c r="I27" s="25">
        <f>G27+H27</f>
        <v>90968.2</v>
      </c>
      <c r="J27" s="19">
        <v>65023.1</v>
      </c>
      <c r="K27" s="25">
        <f>G27+J27</f>
        <v>150878.69999999998</v>
      </c>
      <c r="L27" s="19">
        <v>334036.1</v>
      </c>
      <c r="M27" s="25">
        <f>K27+L27</f>
        <v>484914.79999999993</v>
      </c>
      <c r="N27" s="19">
        <f>O27-M27</f>
        <v>5172.500000000058</v>
      </c>
      <c r="O27" s="36">
        <v>490087.3</v>
      </c>
    </row>
    <row r="28" spans="1:15" ht="12.75">
      <c r="A28" s="10" t="s">
        <v>24</v>
      </c>
      <c r="B28" s="14" t="s">
        <v>75</v>
      </c>
      <c r="C28" s="24">
        <v>33411.1</v>
      </c>
      <c r="D28" s="19">
        <v>25008.4</v>
      </c>
      <c r="E28" s="24">
        <f>C28+D28</f>
        <v>58419.5</v>
      </c>
      <c r="F28" s="19">
        <v>706.5</v>
      </c>
      <c r="G28" s="25">
        <f>E28+F28</f>
        <v>59126</v>
      </c>
      <c r="H28" s="25">
        <v>0</v>
      </c>
      <c r="I28" s="25">
        <f>G28+H28</f>
        <v>59126</v>
      </c>
      <c r="J28" s="19">
        <v>7261.3</v>
      </c>
      <c r="K28" s="25">
        <f>G28+J28</f>
        <v>66387.3</v>
      </c>
      <c r="L28" s="19">
        <v>7079.6</v>
      </c>
      <c r="M28" s="25">
        <f>K28+L28</f>
        <v>73466.90000000001</v>
      </c>
      <c r="N28" s="19">
        <f>O28-M28</f>
        <v>-1.2000000000116415</v>
      </c>
      <c r="O28" s="36">
        <v>73465.7</v>
      </c>
    </row>
    <row r="29" spans="1:15" ht="12.75">
      <c r="A29" s="10" t="s">
        <v>25</v>
      </c>
      <c r="B29" s="14" t="s">
        <v>76</v>
      </c>
      <c r="C29" s="24">
        <v>210510.4</v>
      </c>
      <c r="D29" s="19">
        <v>25044.9</v>
      </c>
      <c r="E29" s="24">
        <f>C29+D29</f>
        <v>235555.3</v>
      </c>
      <c r="F29" s="19">
        <v>26816.5</v>
      </c>
      <c r="G29" s="25">
        <f>E29+F29</f>
        <v>262371.8</v>
      </c>
      <c r="H29" s="25">
        <v>-762.7</v>
      </c>
      <c r="I29" s="25">
        <f>G29+H29</f>
        <v>261609.09999999998</v>
      </c>
      <c r="J29" s="19">
        <v>61320.5</v>
      </c>
      <c r="K29" s="25">
        <f>G29+J29</f>
        <v>323692.3</v>
      </c>
      <c r="L29" s="19">
        <v>-20189.8</v>
      </c>
      <c r="M29" s="25">
        <f>K29+L29</f>
        <v>303502.5</v>
      </c>
      <c r="N29" s="19">
        <f>O29-M29</f>
        <v>-808.2999999999884</v>
      </c>
      <c r="O29" s="36">
        <v>302694.2</v>
      </c>
    </row>
    <row r="30" spans="1:15" ht="25.5">
      <c r="A30" s="10" t="s">
        <v>26</v>
      </c>
      <c r="B30" s="14" t="s">
        <v>77</v>
      </c>
      <c r="C30" s="24">
        <v>104804.5</v>
      </c>
      <c r="D30" s="19">
        <v>0</v>
      </c>
      <c r="E30" s="24">
        <f>C30+D30</f>
        <v>104804.5</v>
      </c>
      <c r="F30" s="17">
        <v>-628.4</v>
      </c>
      <c r="G30" s="25">
        <f>E30+F30</f>
        <v>104176.1</v>
      </c>
      <c r="H30" s="25">
        <v>0</v>
      </c>
      <c r="I30" s="25">
        <f>G30+H30</f>
        <v>104176.1</v>
      </c>
      <c r="J30" s="19">
        <v>3821.8</v>
      </c>
      <c r="K30" s="25">
        <f>G30+J30</f>
        <v>107997.90000000001</v>
      </c>
      <c r="L30" s="19">
        <v>397.4</v>
      </c>
      <c r="M30" s="25">
        <f>K30+L30</f>
        <v>108395.3</v>
      </c>
      <c r="N30" s="19">
        <f>O30-M30</f>
        <v>0</v>
      </c>
      <c r="O30" s="36">
        <v>108395.3</v>
      </c>
    </row>
    <row r="31" spans="1:15" s="4" customFormat="1" ht="12.75">
      <c r="A31" s="9" t="s">
        <v>27</v>
      </c>
      <c r="B31" s="13" t="s">
        <v>78</v>
      </c>
      <c r="C31" s="23">
        <f aca="true" t="shared" si="16" ref="C31:M31">C32</f>
        <v>870.9</v>
      </c>
      <c r="D31" s="20">
        <f t="shared" si="16"/>
        <v>0</v>
      </c>
      <c r="E31" s="23">
        <f t="shared" si="16"/>
        <v>870.9</v>
      </c>
      <c r="F31" s="18">
        <f t="shared" si="16"/>
        <v>0</v>
      </c>
      <c r="G31" s="27">
        <f t="shared" si="16"/>
        <v>870.9</v>
      </c>
      <c r="H31" s="27">
        <f t="shared" si="16"/>
        <v>0</v>
      </c>
      <c r="I31" s="27">
        <f t="shared" si="16"/>
        <v>870.9</v>
      </c>
      <c r="J31" s="18">
        <f t="shared" si="16"/>
        <v>0</v>
      </c>
      <c r="K31" s="27">
        <f t="shared" si="16"/>
        <v>870.9</v>
      </c>
      <c r="L31" s="18">
        <f t="shared" si="16"/>
        <v>0</v>
      </c>
      <c r="M31" s="27">
        <f t="shared" si="16"/>
        <v>870.9</v>
      </c>
      <c r="N31" s="18">
        <f>N32</f>
        <v>0</v>
      </c>
      <c r="O31" s="38">
        <f>O32</f>
        <v>870.9</v>
      </c>
    </row>
    <row r="32" spans="1:15" ht="25.5">
      <c r="A32" s="10" t="s">
        <v>28</v>
      </c>
      <c r="B32" s="14" t="s">
        <v>79</v>
      </c>
      <c r="C32" s="24">
        <v>870.9</v>
      </c>
      <c r="D32" s="17">
        <v>0</v>
      </c>
      <c r="E32" s="25">
        <f>C32+D32</f>
        <v>870.9</v>
      </c>
      <c r="F32" s="17">
        <v>0</v>
      </c>
      <c r="G32" s="25">
        <f>E32+F32</f>
        <v>870.9</v>
      </c>
      <c r="H32" s="25">
        <v>0</v>
      </c>
      <c r="I32" s="25">
        <f>G32+H32</f>
        <v>870.9</v>
      </c>
      <c r="J32" s="19">
        <v>0</v>
      </c>
      <c r="K32" s="25">
        <f>G32+J32</f>
        <v>870.9</v>
      </c>
      <c r="L32" s="19">
        <v>0</v>
      </c>
      <c r="M32" s="25">
        <f>K32+L32</f>
        <v>870.9</v>
      </c>
      <c r="N32" s="19">
        <f>O32-M32</f>
        <v>0</v>
      </c>
      <c r="O32" s="36">
        <v>870.9</v>
      </c>
    </row>
    <row r="33" spans="1:15" s="4" customFormat="1" ht="12.75">
      <c r="A33" s="9" t="s">
        <v>29</v>
      </c>
      <c r="B33" s="13" t="s">
        <v>80</v>
      </c>
      <c r="C33" s="23">
        <f>C34+C35+C36+C37+C38</f>
        <v>1753074.4</v>
      </c>
      <c r="D33" s="20">
        <f>D34+D35+D36+D37+D38</f>
        <v>41081.100000000006</v>
      </c>
      <c r="E33" s="23">
        <f>E34+E35+E36+E37+E38</f>
        <v>1794155.5</v>
      </c>
      <c r="F33" s="20">
        <f aca="true" t="shared" si="17" ref="F33:M33">SUM(F34:F38)</f>
        <v>1800.1</v>
      </c>
      <c r="G33" s="23">
        <f t="shared" si="17"/>
        <v>1795955.5999999999</v>
      </c>
      <c r="H33" s="23">
        <f t="shared" si="17"/>
        <v>7243.099999999999</v>
      </c>
      <c r="I33" s="23">
        <f t="shared" si="17"/>
        <v>1803198.7</v>
      </c>
      <c r="J33" s="20">
        <f t="shared" si="17"/>
        <v>52002.9</v>
      </c>
      <c r="K33" s="23">
        <f t="shared" si="17"/>
        <v>1847958.5</v>
      </c>
      <c r="L33" s="20">
        <f t="shared" si="17"/>
        <v>-22199.4</v>
      </c>
      <c r="M33" s="23">
        <f t="shared" si="17"/>
        <v>1825759.0999999999</v>
      </c>
      <c r="N33" s="20">
        <f>SUM(N34:N38)</f>
        <v>-16854.40000000011</v>
      </c>
      <c r="O33" s="35">
        <f>SUM(O34:O38)</f>
        <v>1808904.7</v>
      </c>
    </row>
    <row r="34" spans="1:15" ht="12.75">
      <c r="A34" s="10" t="s">
        <v>30</v>
      </c>
      <c r="B34" s="14" t="s">
        <v>81</v>
      </c>
      <c r="C34" s="24">
        <v>686405.6</v>
      </c>
      <c r="D34" s="19">
        <v>1149.9</v>
      </c>
      <c r="E34" s="24">
        <f>C34+D34</f>
        <v>687555.5</v>
      </c>
      <c r="F34" s="19">
        <v>1939.1</v>
      </c>
      <c r="G34" s="24">
        <f>E34+F34</f>
        <v>689494.6</v>
      </c>
      <c r="H34" s="24">
        <v>0</v>
      </c>
      <c r="I34" s="24">
        <f>G34+H34</f>
        <v>689494.6</v>
      </c>
      <c r="J34" s="19">
        <v>37699.8</v>
      </c>
      <c r="K34" s="25">
        <f>G34+J34</f>
        <v>727194.4</v>
      </c>
      <c r="L34" s="19">
        <v>-430.7</v>
      </c>
      <c r="M34" s="25">
        <f>K34+L34</f>
        <v>726763.7000000001</v>
      </c>
      <c r="N34" s="19">
        <f>O34-M34</f>
        <v>-6847.100000000093</v>
      </c>
      <c r="O34" s="36">
        <v>719916.6</v>
      </c>
    </row>
    <row r="35" spans="1:15" ht="12.75">
      <c r="A35" s="10" t="s">
        <v>31</v>
      </c>
      <c r="B35" s="14" t="s">
        <v>82</v>
      </c>
      <c r="C35" s="24">
        <v>818348.4</v>
      </c>
      <c r="D35" s="19">
        <v>36106.9</v>
      </c>
      <c r="E35" s="24">
        <f>C35+D35</f>
        <v>854455.3</v>
      </c>
      <c r="F35" s="19">
        <v>-1452.9</v>
      </c>
      <c r="G35" s="24">
        <f>E35+F35</f>
        <v>853002.4</v>
      </c>
      <c r="H35" s="24">
        <v>7553.4</v>
      </c>
      <c r="I35" s="24">
        <f>G35+H35</f>
        <v>860555.8</v>
      </c>
      <c r="J35" s="19">
        <v>17994.8</v>
      </c>
      <c r="K35" s="25">
        <f>G35+J35</f>
        <v>870997.2000000001</v>
      </c>
      <c r="L35" s="19">
        <v>-6650.9</v>
      </c>
      <c r="M35" s="25">
        <f>K35+L35</f>
        <v>864346.3</v>
      </c>
      <c r="N35" s="19">
        <f>O35-M35</f>
        <v>-10078.900000000023</v>
      </c>
      <c r="O35" s="36">
        <v>854267.4</v>
      </c>
    </row>
    <row r="36" spans="1:15" ht="12.75">
      <c r="A36" s="10" t="s">
        <v>32</v>
      </c>
      <c r="B36" s="14" t="s">
        <v>83</v>
      </c>
      <c r="C36" s="24">
        <v>167982.7</v>
      </c>
      <c r="D36" s="19">
        <v>3824.3</v>
      </c>
      <c r="E36" s="24">
        <f>C36+D36</f>
        <v>171807</v>
      </c>
      <c r="F36" s="19">
        <v>1419.9</v>
      </c>
      <c r="G36" s="24">
        <f>E36+F36</f>
        <v>173226.9</v>
      </c>
      <c r="H36" s="24">
        <v>-310.3</v>
      </c>
      <c r="I36" s="24">
        <f>G36+H36</f>
        <v>172916.6</v>
      </c>
      <c r="J36" s="19">
        <v>2819.1</v>
      </c>
      <c r="K36" s="25">
        <f>G36+J36</f>
        <v>176046</v>
      </c>
      <c r="L36" s="19">
        <v>-8748.1</v>
      </c>
      <c r="M36" s="25">
        <f>K36+L36</f>
        <v>167297.9</v>
      </c>
      <c r="N36" s="19">
        <f>O36-M36</f>
        <v>-310.3999999999942</v>
      </c>
      <c r="O36" s="36">
        <v>166987.5</v>
      </c>
    </row>
    <row r="37" spans="1:15" ht="25.5">
      <c r="A37" s="10" t="s">
        <v>33</v>
      </c>
      <c r="B37" s="14" t="s">
        <v>84</v>
      </c>
      <c r="C37" s="24">
        <v>29204.4</v>
      </c>
      <c r="D37" s="17">
        <v>0</v>
      </c>
      <c r="E37" s="24">
        <f>C37+D37</f>
        <v>29204.4</v>
      </c>
      <c r="F37" s="19">
        <v>0</v>
      </c>
      <c r="G37" s="24">
        <f>E37+F37</f>
        <v>29204.4</v>
      </c>
      <c r="H37" s="24">
        <v>0</v>
      </c>
      <c r="I37" s="24">
        <f>G37+H37</f>
        <v>29204.4</v>
      </c>
      <c r="J37" s="19">
        <v>-7625.9</v>
      </c>
      <c r="K37" s="25">
        <f>G37+J37</f>
        <v>21578.5</v>
      </c>
      <c r="L37" s="19">
        <v>-4849.6</v>
      </c>
      <c r="M37" s="25">
        <f>K37+L37</f>
        <v>16728.9</v>
      </c>
      <c r="N37" s="19">
        <f>O37-M37</f>
        <v>535</v>
      </c>
      <c r="O37" s="36">
        <v>17263.9</v>
      </c>
    </row>
    <row r="38" spans="1:15" ht="12.75">
      <c r="A38" s="10" t="s">
        <v>34</v>
      </c>
      <c r="B38" s="14" t="s">
        <v>85</v>
      </c>
      <c r="C38" s="24">
        <v>51133.3</v>
      </c>
      <c r="D38" s="19">
        <v>0</v>
      </c>
      <c r="E38" s="24">
        <f>C38+D38</f>
        <v>51133.3</v>
      </c>
      <c r="F38" s="17">
        <v>-106</v>
      </c>
      <c r="G38" s="24">
        <f>E38+F38</f>
        <v>51027.3</v>
      </c>
      <c r="H38" s="24">
        <v>0</v>
      </c>
      <c r="I38" s="24">
        <f>G38+H38</f>
        <v>51027.3</v>
      </c>
      <c r="J38" s="19">
        <v>1115.1</v>
      </c>
      <c r="K38" s="25">
        <f>G38+J38</f>
        <v>52142.4</v>
      </c>
      <c r="L38" s="19">
        <v>-1520.1</v>
      </c>
      <c r="M38" s="25">
        <f>K38+L38</f>
        <v>50622.3</v>
      </c>
      <c r="N38" s="19">
        <f>O38-M38</f>
        <v>-153</v>
      </c>
      <c r="O38" s="36">
        <v>50469.3</v>
      </c>
    </row>
    <row r="39" spans="1:15" s="4" customFormat="1" ht="12.75">
      <c r="A39" s="9" t="s">
        <v>35</v>
      </c>
      <c r="B39" s="13" t="s">
        <v>86</v>
      </c>
      <c r="C39" s="23">
        <f>C40+C41</f>
        <v>174429.6</v>
      </c>
      <c r="D39" s="20">
        <f>D40+D41</f>
        <v>216</v>
      </c>
      <c r="E39" s="23">
        <f>E40+E41</f>
        <v>174645.6</v>
      </c>
      <c r="F39" s="20">
        <f aca="true" t="shared" si="18" ref="F39:O39">SUM(F40:F41)</f>
        <v>503</v>
      </c>
      <c r="G39" s="23">
        <f t="shared" si="18"/>
        <v>175148.6</v>
      </c>
      <c r="H39" s="23">
        <f t="shared" si="18"/>
        <v>0</v>
      </c>
      <c r="I39" s="23">
        <f t="shared" si="18"/>
        <v>175148.6</v>
      </c>
      <c r="J39" s="23">
        <f t="shared" si="18"/>
        <v>3376.5</v>
      </c>
      <c r="K39" s="23">
        <f t="shared" si="18"/>
        <v>178525.1</v>
      </c>
      <c r="L39" s="20">
        <f t="shared" si="18"/>
        <v>-1048</v>
      </c>
      <c r="M39" s="23">
        <f t="shared" si="18"/>
        <v>177477.1</v>
      </c>
      <c r="N39" s="20">
        <f t="shared" si="18"/>
        <v>-635</v>
      </c>
      <c r="O39" s="35">
        <f t="shared" si="18"/>
        <v>176842.1</v>
      </c>
    </row>
    <row r="40" spans="1:15" ht="12.75">
      <c r="A40" s="10" t="s">
        <v>36</v>
      </c>
      <c r="B40" s="14" t="s">
        <v>87</v>
      </c>
      <c r="C40" s="24">
        <v>174107.1</v>
      </c>
      <c r="D40" s="19">
        <v>216</v>
      </c>
      <c r="E40" s="24">
        <f>C40+D40</f>
        <v>174323.1</v>
      </c>
      <c r="F40" s="19">
        <v>503</v>
      </c>
      <c r="G40" s="24">
        <f>E40+F40</f>
        <v>174826.1</v>
      </c>
      <c r="H40" s="24">
        <v>0</v>
      </c>
      <c r="I40" s="24">
        <f>G40+H40</f>
        <v>174826.1</v>
      </c>
      <c r="J40" s="19">
        <v>3376.5</v>
      </c>
      <c r="K40" s="25">
        <f>G40+J40</f>
        <v>178202.6</v>
      </c>
      <c r="L40" s="19">
        <v>-1048</v>
      </c>
      <c r="M40" s="25">
        <f>K40+L40</f>
        <v>177154.6</v>
      </c>
      <c r="N40" s="19">
        <f>O40-M40</f>
        <v>-635</v>
      </c>
      <c r="O40" s="36">
        <v>176519.6</v>
      </c>
    </row>
    <row r="41" spans="1:15" ht="25.5">
      <c r="A41" s="10" t="s">
        <v>37</v>
      </c>
      <c r="B41" s="14" t="s">
        <v>88</v>
      </c>
      <c r="C41" s="24">
        <v>322.5</v>
      </c>
      <c r="D41" s="17">
        <v>0</v>
      </c>
      <c r="E41" s="24">
        <f>C41+D41</f>
        <v>322.5</v>
      </c>
      <c r="F41" s="17">
        <v>0</v>
      </c>
      <c r="G41" s="24">
        <f>E41+F41</f>
        <v>322.5</v>
      </c>
      <c r="H41" s="24">
        <v>0</v>
      </c>
      <c r="I41" s="24">
        <f>G41+H41</f>
        <v>322.5</v>
      </c>
      <c r="J41" s="19">
        <v>0</v>
      </c>
      <c r="K41" s="25">
        <f>G41+J41</f>
        <v>322.5</v>
      </c>
      <c r="L41" s="19">
        <v>0</v>
      </c>
      <c r="M41" s="25">
        <f>K41+L41</f>
        <v>322.5</v>
      </c>
      <c r="N41" s="19">
        <f>O41-M41</f>
        <v>0</v>
      </c>
      <c r="O41" s="36">
        <v>322.5</v>
      </c>
    </row>
    <row r="42" spans="1:15" s="4" customFormat="1" ht="12.75">
      <c r="A42" s="9" t="s">
        <v>38</v>
      </c>
      <c r="B42" s="13" t="s">
        <v>89</v>
      </c>
      <c r="C42" s="23">
        <f aca="true" t="shared" si="19" ref="C42:O42">C43</f>
        <v>828.5</v>
      </c>
      <c r="D42" s="20">
        <f t="shared" si="19"/>
        <v>0</v>
      </c>
      <c r="E42" s="23">
        <f t="shared" si="19"/>
        <v>828.5</v>
      </c>
      <c r="F42" s="18">
        <f t="shared" si="19"/>
        <v>0</v>
      </c>
      <c r="G42" s="27">
        <f t="shared" si="19"/>
        <v>828.5</v>
      </c>
      <c r="H42" s="27">
        <f t="shared" si="19"/>
        <v>0</v>
      </c>
      <c r="I42" s="27">
        <f t="shared" si="19"/>
        <v>828.5</v>
      </c>
      <c r="J42" s="27">
        <f t="shared" si="19"/>
        <v>812.3</v>
      </c>
      <c r="K42" s="27">
        <f t="shared" si="19"/>
        <v>1640.8</v>
      </c>
      <c r="L42" s="18">
        <f t="shared" si="19"/>
        <v>0</v>
      </c>
      <c r="M42" s="27">
        <f t="shared" si="19"/>
        <v>1640.8</v>
      </c>
      <c r="N42" s="18">
        <f t="shared" si="19"/>
        <v>0</v>
      </c>
      <c r="O42" s="38">
        <f t="shared" si="19"/>
        <v>1640.8</v>
      </c>
    </row>
    <row r="43" spans="1:15" ht="25.5">
      <c r="A43" s="10" t="s">
        <v>39</v>
      </c>
      <c r="B43" s="14" t="s">
        <v>90</v>
      </c>
      <c r="C43" s="24">
        <v>828.5</v>
      </c>
      <c r="D43" s="17">
        <v>0</v>
      </c>
      <c r="E43" s="25">
        <f>C43+D43</f>
        <v>828.5</v>
      </c>
      <c r="F43" s="17">
        <v>0</v>
      </c>
      <c r="G43" s="25">
        <f>E43+F43</f>
        <v>828.5</v>
      </c>
      <c r="H43" s="25">
        <v>0</v>
      </c>
      <c r="I43" s="25">
        <f>G43+H43</f>
        <v>828.5</v>
      </c>
      <c r="J43" s="19">
        <v>812.3</v>
      </c>
      <c r="K43" s="25">
        <f>G43+J43</f>
        <v>1640.8</v>
      </c>
      <c r="L43" s="19">
        <v>0</v>
      </c>
      <c r="M43" s="25">
        <f>K43+L43</f>
        <v>1640.8</v>
      </c>
      <c r="N43" s="19">
        <f>O43-M43</f>
        <v>0</v>
      </c>
      <c r="O43" s="36">
        <v>1640.8</v>
      </c>
    </row>
    <row r="44" spans="1:15" s="4" customFormat="1" ht="12.75">
      <c r="A44" s="9" t="s">
        <v>40</v>
      </c>
      <c r="B44" s="13">
        <v>1000</v>
      </c>
      <c r="C44" s="23">
        <f>C45+C46+C47+C48</f>
        <v>214636.7</v>
      </c>
      <c r="D44" s="20">
        <f>D45+D46+D47+D48</f>
        <v>18008.8</v>
      </c>
      <c r="E44" s="23">
        <f>E45+E46+E47+E48</f>
        <v>232645.50000000003</v>
      </c>
      <c r="F44" s="20">
        <f aca="true" t="shared" si="20" ref="F44:M44">SUM(F45:F48)</f>
        <v>0.1</v>
      </c>
      <c r="G44" s="23">
        <f t="shared" si="20"/>
        <v>232645.60000000003</v>
      </c>
      <c r="H44" s="23">
        <f t="shared" si="20"/>
        <v>0</v>
      </c>
      <c r="I44" s="23">
        <f t="shared" si="20"/>
        <v>232645.60000000003</v>
      </c>
      <c r="J44" s="20">
        <f t="shared" si="20"/>
        <v>26848.300000000003</v>
      </c>
      <c r="K44" s="23">
        <f t="shared" si="20"/>
        <v>259493.90000000002</v>
      </c>
      <c r="L44" s="20">
        <f t="shared" si="20"/>
        <v>-3821.4</v>
      </c>
      <c r="M44" s="23">
        <f t="shared" si="20"/>
        <v>255672.5</v>
      </c>
      <c r="N44" s="20">
        <f>SUM(N45:N48)</f>
        <v>-699.9999999999927</v>
      </c>
      <c r="O44" s="35">
        <f>SUM(O45:O48)</f>
        <v>254972.5</v>
      </c>
    </row>
    <row r="45" spans="1:15" ht="12.75">
      <c r="A45" s="10" t="s">
        <v>41</v>
      </c>
      <c r="B45" s="14">
        <v>1001</v>
      </c>
      <c r="C45" s="24">
        <v>4847.3</v>
      </c>
      <c r="D45" s="17">
        <v>0</v>
      </c>
      <c r="E45" s="25">
        <f>C45+D45</f>
        <v>4847.3</v>
      </c>
      <c r="F45" s="17">
        <v>0</v>
      </c>
      <c r="G45" s="25">
        <f>E45+F45</f>
        <v>4847.3</v>
      </c>
      <c r="H45" s="25">
        <v>0</v>
      </c>
      <c r="I45" s="25">
        <f>G45+H45</f>
        <v>4847.3</v>
      </c>
      <c r="J45" s="19">
        <v>0</v>
      </c>
      <c r="K45" s="25">
        <f>G45+J45</f>
        <v>4847.3</v>
      </c>
      <c r="L45" s="19">
        <v>-124.2</v>
      </c>
      <c r="M45" s="25">
        <f>K45+L45</f>
        <v>4723.1</v>
      </c>
      <c r="N45" s="19">
        <f>O45-M45</f>
        <v>0</v>
      </c>
      <c r="O45" s="36">
        <v>4723.1</v>
      </c>
    </row>
    <row r="46" spans="1:15" ht="12.75">
      <c r="A46" s="10" t="s">
        <v>42</v>
      </c>
      <c r="B46" s="14">
        <v>1003</v>
      </c>
      <c r="C46" s="24">
        <v>30445</v>
      </c>
      <c r="D46" s="19">
        <v>18008.8</v>
      </c>
      <c r="E46" s="25">
        <f>C46+D46</f>
        <v>48453.8</v>
      </c>
      <c r="F46" s="19">
        <v>0.1</v>
      </c>
      <c r="G46" s="25">
        <f>E46+F46</f>
        <v>48453.9</v>
      </c>
      <c r="H46" s="25">
        <v>0</v>
      </c>
      <c r="I46" s="25">
        <f>G46+H46</f>
        <v>48453.9</v>
      </c>
      <c r="J46" s="19">
        <v>12308.4</v>
      </c>
      <c r="K46" s="25">
        <f>G46+J46</f>
        <v>60762.3</v>
      </c>
      <c r="L46" s="19">
        <v>-769.3</v>
      </c>
      <c r="M46" s="25">
        <f>K46+L46</f>
        <v>59993</v>
      </c>
      <c r="N46" s="19">
        <f>O46-M46</f>
        <v>-0.09999999999854481</v>
      </c>
      <c r="O46" s="36">
        <v>59992.9</v>
      </c>
    </row>
    <row r="47" spans="1:15" ht="12.75">
      <c r="A47" s="10" t="s">
        <v>43</v>
      </c>
      <c r="B47" s="14">
        <v>1004</v>
      </c>
      <c r="C47" s="24">
        <v>160345.7</v>
      </c>
      <c r="D47" s="19">
        <v>0</v>
      </c>
      <c r="E47" s="25">
        <f>C47+D47</f>
        <v>160345.7</v>
      </c>
      <c r="F47" s="17">
        <v>0</v>
      </c>
      <c r="G47" s="25">
        <f>E47+F47</f>
        <v>160345.7</v>
      </c>
      <c r="H47" s="25">
        <v>0</v>
      </c>
      <c r="I47" s="25">
        <f>G47+H47</f>
        <v>160345.7</v>
      </c>
      <c r="J47" s="19">
        <v>14577.5</v>
      </c>
      <c r="K47" s="25">
        <f>G47+J47</f>
        <v>174923.2</v>
      </c>
      <c r="L47" s="19">
        <v>-2586.1</v>
      </c>
      <c r="M47" s="25">
        <f>K47+L47</f>
        <v>172337.1</v>
      </c>
      <c r="N47" s="19">
        <f>O47-M47</f>
        <v>-699.8999999999942</v>
      </c>
      <c r="O47" s="36">
        <v>171637.2</v>
      </c>
    </row>
    <row r="48" spans="1:15" ht="25.5">
      <c r="A48" s="10" t="s">
        <v>44</v>
      </c>
      <c r="B48" s="14">
        <v>1006</v>
      </c>
      <c r="C48" s="24">
        <v>18998.7</v>
      </c>
      <c r="D48" s="17">
        <v>0</v>
      </c>
      <c r="E48" s="25">
        <f>C48+D48</f>
        <v>18998.7</v>
      </c>
      <c r="F48" s="17">
        <v>0</v>
      </c>
      <c r="G48" s="25">
        <f>E48+F48</f>
        <v>18998.7</v>
      </c>
      <c r="H48" s="25">
        <v>0</v>
      </c>
      <c r="I48" s="25">
        <f>G48+H48</f>
        <v>18998.7</v>
      </c>
      <c r="J48" s="19">
        <v>-37.6</v>
      </c>
      <c r="K48" s="25">
        <f>G48+J48</f>
        <v>18961.100000000002</v>
      </c>
      <c r="L48" s="19">
        <v>-341.8</v>
      </c>
      <c r="M48" s="25">
        <f>K48+L48</f>
        <v>18619.300000000003</v>
      </c>
      <c r="N48" s="19">
        <f>O48-M48</f>
        <v>0</v>
      </c>
      <c r="O48" s="36">
        <v>18619.3</v>
      </c>
    </row>
    <row r="49" spans="1:15" s="4" customFormat="1" ht="12.75">
      <c r="A49" s="9" t="s">
        <v>45</v>
      </c>
      <c r="B49" s="13">
        <v>1100</v>
      </c>
      <c r="C49" s="23">
        <f>C50+C51</f>
        <v>153457.69999999998</v>
      </c>
      <c r="D49" s="20">
        <f>D50+D51</f>
        <v>5597.2</v>
      </c>
      <c r="E49" s="23">
        <f>E50+E51</f>
        <v>159054.9</v>
      </c>
      <c r="F49" s="20">
        <f aca="true" t="shared" si="21" ref="F49:M49">SUM(F50:F51)</f>
        <v>4014.3</v>
      </c>
      <c r="G49" s="23">
        <f t="shared" si="21"/>
        <v>163069.19999999998</v>
      </c>
      <c r="H49" s="23">
        <f t="shared" si="21"/>
        <v>0</v>
      </c>
      <c r="I49" s="23">
        <f t="shared" si="21"/>
        <v>163069.19999999998</v>
      </c>
      <c r="J49" s="20">
        <f t="shared" si="21"/>
        <v>5715.299999999999</v>
      </c>
      <c r="K49" s="23">
        <f t="shared" si="21"/>
        <v>168784.5</v>
      </c>
      <c r="L49" s="20">
        <f t="shared" si="21"/>
        <v>1963.8</v>
      </c>
      <c r="M49" s="23">
        <f t="shared" si="21"/>
        <v>170748.3</v>
      </c>
      <c r="N49" s="20">
        <f>SUM(N50:N51)</f>
        <v>100.00000000000364</v>
      </c>
      <c r="O49" s="35">
        <f>SUM(O50:O51)</f>
        <v>170848.3</v>
      </c>
    </row>
    <row r="50" spans="1:15" ht="12.75">
      <c r="A50" s="10" t="s">
        <v>46</v>
      </c>
      <c r="B50" s="14">
        <v>1101</v>
      </c>
      <c r="C50" s="24">
        <v>149194.8</v>
      </c>
      <c r="D50" s="19">
        <v>1226</v>
      </c>
      <c r="E50" s="24">
        <f>C50+D50</f>
        <v>150420.8</v>
      </c>
      <c r="F50" s="19">
        <v>1228.4</v>
      </c>
      <c r="G50" s="24">
        <f>E50+F50</f>
        <v>151649.19999999998</v>
      </c>
      <c r="H50" s="24">
        <v>0</v>
      </c>
      <c r="I50" s="24">
        <f>G50+H50</f>
        <v>151649.19999999998</v>
      </c>
      <c r="J50" s="19">
        <v>2876.1</v>
      </c>
      <c r="K50" s="25">
        <f>G50+J50</f>
        <v>154525.3</v>
      </c>
      <c r="L50" s="19">
        <v>2281</v>
      </c>
      <c r="M50" s="25">
        <f>K50+L50</f>
        <v>156806.3</v>
      </c>
      <c r="N50" s="19">
        <f>O50-M50</f>
        <v>0</v>
      </c>
      <c r="O50" s="36">
        <v>156806.3</v>
      </c>
    </row>
    <row r="51" spans="1:15" ht="12.75">
      <c r="A51" s="10" t="s">
        <v>47</v>
      </c>
      <c r="B51" s="14">
        <v>1102</v>
      </c>
      <c r="C51" s="24">
        <v>4262.9</v>
      </c>
      <c r="D51" s="19">
        <v>4371.2</v>
      </c>
      <c r="E51" s="24">
        <f>C51+D51</f>
        <v>8634.099999999999</v>
      </c>
      <c r="F51" s="19">
        <v>2785.9</v>
      </c>
      <c r="G51" s="24">
        <f>E51+F51</f>
        <v>11419.999999999998</v>
      </c>
      <c r="H51" s="24">
        <v>0</v>
      </c>
      <c r="I51" s="24">
        <f>G51+H51</f>
        <v>11419.999999999998</v>
      </c>
      <c r="J51" s="19">
        <v>2839.2</v>
      </c>
      <c r="K51" s="25">
        <f>G51+J51</f>
        <v>14259.199999999997</v>
      </c>
      <c r="L51" s="19">
        <v>-317.2</v>
      </c>
      <c r="M51" s="25">
        <f>K51+L51</f>
        <v>13941.999999999996</v>
      </c>
      <c r="N51" s="19">
        <f>O51-M51</f>
        <v>100.00000000000364</v>
      </c>
      <c r="O51" s="36">
        <v>14042</v>
      </c>
    </row>
    <row r="52" spans="1:15" s="4" customFormat="1" ht="12.75">
      <c r="A52" s="9" t="s">
        <v>48</v>
      </c>
      <c r="B52" s="13">
        <v>1200</v>
      </c>
      <c r="C52" s="23">
        <f aca="true" t="shared" si="22" ref="C52:O52">C53</f>
        <v>11822.4</v>
      </c>
      <c r="D52" s="20">
        <f t="shared" si="22"/>
        <v>0</v>
      </c>
      <c r="E52" s="23">
        <f t="shared" si="22"/>
        <v>11822.4</v>
      </c>
      <c r="F52" s="20">
        <f t="shared" si="22"/>
        <v>0</v>
      </c>
      <c r="G52" s="23">
        <f t="shared" si="22"/>
        <v>11822.4</v>
      </c>
      <c r="H52" s="23">
        <f t="shared" si="22"/>
        <v>0</v>
      </c>
      <c r="I52" s="23">
        <f t="shared" si="22"/>
        <v>11822.4</v>
      </c>
      <c r="J52" s="20">
        <f t="shared" si="22"/>
        <v>-13.2</v>
      </c>
      <c r="K52" s="23">
        <f t="shared" si="22"/>
        <v>11809.199999999999</v>
      </c>
      <c r="L52" s="20">
        <f t="shared" si="22"/>
        <v>0</v>
      </c>
      <c r="M52" s="23">
        <f t="shared" si="22"/>
        <v>11809.199999999999</v>
      </c>
      <c r="N52" s="20">
        <f t="shared" si="22"/>
        <v>0</v>
      </c>
      <c r="O52" s="35">
        <f t="shared" si="22"/>
        <v>11809.2</v>
      </c>
    </row>
    <row r="53" spans="1:15" ht="12.75">
      <c r="A53" s="10" t="s">
        <v>49</v>
      </c>
      <c r="B53" s="14">
        <v>1202</v>
      </c>
      <c r="C53" s="24">
        <v>11822.4</v>
      </c>
      <c r="D53" s="17">
        <v>0</v>
      </c>
      <c r="E53" s="25">
        <f>C53+D53</f>
        <v>11822.4</v>
      </c>
      <c r="F53" s="17">
        <v>0</v>
      </c>
      <c r="G53" s="25">
        <f>E53+F53</f>
        <v>11822.4</v>
      </c>
      <c r="H53" s="25">
        <v>0</v>
      </c>
      <c r="I53" s="25">
        <f>G53+H53</f>
        <v>11822.4</v>
      </c>
      <c r="J53" s="19">
        <v>-13.2</v>
      </c>
      <c r="K53" s="25">
        <f>G53+J53</f>
        <v>11809.199999999999</v>
      </c>
      <c r="L53" s="19">
        <v>0</v>
      </c>
      <c r="M53" s="25">
        <f>K53+L53</f>
        <v>11809.199999999999</v>
      </c>
      <c r="N53" s="19">
        <f>O53-M53</f>
        <v>0</v>
      </c>
      <c r="O53" s="36">
        <v>11809.2</v>
      </c>
    </row>
    <row r="54" spans="1:15" s="4" customFormat="1" ht="25.5">
      <c r="A54" s="9" t="s">
        <v>50</v>
      </c>
      <c r="B54" s="13">
        <v>1300</v>
      </c>
      <c r="C54" s="23">
        <f>C55</f>
        <v>2401.8</v>
      </c>
      <c r="D54" s="20">
        <f>D55</f>
        <v>0</v>
      </c>
      <c r="E54" s="23">
        <f>E55</f>
        <v>2401.8</v>
      </c>
      <c r="F54" s="20">
        <f>F55</f>
        <v>0</v>
      </c>
      <c r="G54" s="23">
        <f aca="true" t="shared" si="23" ref="G54:M54">G55</f>
        <v>2401.8</v>
      </c>
      <c r="H54" s="23">
        <f t="shared" si="23"/>
        <v>0</v>
      </c>
      <c r="I54" s="23">
        <f t="shared" si="23"/>
        <v>2401.8</v>
      </c>
      <c r="J54" s="20">
        <f t="shared" si="23"/>
        <v>0</v>
      </c>
      <c r="K54" s="23">
        <f t="shared" si="23"/>
        <v>2401.8</v>
      </c>
      <c r="L54" s="20">
        <f t="shared" si="23"/>
        <v>-2401.8</v>
      </c>
      <c r="M54" s="23">
        <f t="shared" si="23"/>
        <v>0</v>
      </c>
      <c r="N54" s="20">
        <f>N55</f>
        <v>0</v>
      </c>
      <c r="O54" s="35">
        <f>O55</f>
        <v>0</v>
      </c>
    </row>
    <row r="55" spans="1:15" ht="25.5">
      <c r="A55" s="10" t="s">
        <v>51</v>
      </c>
      <c r="B55" s="14">
        <v>1301</v>
      </c>
      <c r="C55" s="24">
        <v>2401.8</v>
      </c>
      <c r="D55" s="17">
        <v>0</v>
      </c>
      <c r="E55" s="25">
        <f>C55+D55</f>
        <v>2401.8</v>
      </c>
      <c r="F55" s="17">
        <v>0</v>
      </c>
      <c r="G55" s="25">
        <f>E55+F55</f>
        <v>2401.8</v>
      </c>
      <c r="H55" s="25">
        <v>0</v>
      </c>
      <c r="I55" s="25">
        <f>G55+H55</f>
        <v>2401.8</v>
      </c>
      <c r="J55" s="19">
        <v>0</v>
      </c>
      <c r="K55" s="25">
        <f>G55+J55</f>
        <v>2401.8</v>
      </c>
      <c r="L55" s="19">
        <v>-2401.8</v>
      </c>
      <c r="M55" s="25">
        <f>K55+L55</f>
        <v>0</v>
      </c>
      <c r="N55" s="19">
        <f>O55-M55</f>
        <v>0</v>
      </c>
      <c r="O55" s="36">
        <v>0</v>
      </c>
    </row>
    <row r="56" spans="1:15" s="4" customFormat="1" ht="15.75" customHeight="1">
      <c r="A56" s="12" t="s">
        <v>52</v>
      </c>
      <c r="B56" s="16"/>
      <c r="C56" s="23">
        <f>C5+C14+C18+C26+C31+C33+C39+C42+C44+C49+C52+C54</f>
        <v>3290869.2</v>
      </c>
      <c r="D56" s="20">
        <f aca="true" t="shared" si="24" ref="D56:M56">D5+D14+D18+D26+D31+D33+D39+D42+D44+D49+D52+D54</f>
        <v>171104</v>
      </c>
      <c r="E56" s="23">
        <f t="shared" si="24"/>
        <v>3461973.1999999997</v>
      </c>
      <c r="F56" s="20">
        <f t="shared" si="24"/>
        <v>39165.7</v>
      </c>
      <c r="G56" s="23">
        <f t="shared" si="24"/>
        <v>3501138.9</v>
      </c>
      <c r="H56" s="23">
        <f t="shared" si="24"/>
        <v>0</v>
      </c>
      <c r="I56" s="23">
        <f t="shared" si="24"/>
        <v>3501138.9</v>
      </c>
      <c r="J56" s="20">
        <f t="shared" si="24"/>
        <v>262033.09999999998</v>
      </c>
      <c r="K56" s="23">
        <f t="shared" si="24"/>
        <v>3763172</v>
      </c>
      <c r="L56" s="20">
        <f t="shared" si="24"/>
        <v>288265.79999999993</v>
      </c>
      <c r="M56" s="23">
        <f t="shared" si="24"/>
        <v>4051437.7999999993</v>
      </c>
      <c r="N56" s="20">
        <f>N5+N14+N18+N26+N31+N33+N39+N42+N44+N49+N52+N54</f>
        <v>-29844.50000000002</v>
      </c>
      <c r="O56" s="35">
        <f>O5+O14+O18+O26+O31+O33+O39+O42+O44+O49+O52+O54</f>
        <v>4021593.3</v>
      </c>
    </row>
    <row r="58" ht="12.75">
      <c r="F58" s="31"/>
    </row>
    <row r="59" ht="12.75">
      <c r="F59" s="32"/>
    </row>
  </sheetData>
  <sheetProtection/>
  <mergeCells count="1">
    <mergeCell ref="N2:O2"/>
  </mergeCells>
  <printOptions/>
  <pageMargins left="0.1968503937007874" right="0.11811023622047245" top="0.1968503937007874" bottom="0.15748031496062992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Щепелина</cp:lastModifiedBy>
  <cp:lastPrinted>2022-03-03T14:21:47Z</cp:lastPrinted>
  <dcterms:created xsi:type="dcterms:W3CDTF">1996-10-08T23:32:33Z</dcterms:created>
  <dcterms:modified xsi:type="dcterms:W3CDTF">2022-03-03T14:23:26Z</dcterms:modified>
  <cp:category/>
  <cp:version/>
  <cp:contentType/>
  <cp:contentStatus/>
</cp:coreProperties>
</file>