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. 2.8. О внесен.измен. в 2021 " sheetId="1" r:id="rId1"/>
  </sheets>
  <definedNames>
    <definedName name="_xlnm.Print_Titles" localSheetId="0">'п. 2.8. О внесен.измен. в 2021 '!$3:$4</definedName>
  </definedNames>
  <calcPr fullCalcOnLoad="1"/>
</workbook>
</file>

<file path=xl/sharedStrings.xml><?xml version="1.0" encoding="utf-8"?>
<sst xmlns="http://schemas.openxmlformats.org/spreadsheetml/2006/main" count="103" uniqueCount="103">
  <si>
    <t>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</si>
  <si>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</si>
  <si>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</si>
  <si>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</si>
  <si>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</si>
  <si>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</si>
  <si>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Доходы от продажи земельных участков , находящихся в государственной и муниципальной собственности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</si>
  <si>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</si>
  <si>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</si>
  <si>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</si>
  <si>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</si>
  <si>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ИТОГО ДОХОДОВ</t>
  </si>
  <si>
    <t>Наименование показателя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</si>
  <si>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</si>
  <si>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НАЛОГИ НА СОВОКУПНЫЙ ДОХОД</t>
  </si>
  <si>
    <t>Налог, взимаемый в связи с применением упрощенной системы налогообложения</t>
  </si>
  <si>
    <t>000 1 00 00000 00 0000 000</t>
  </si>
  <si>
    <t>000 1 11 00000 00 0000 000</t>
  </si>
  <si>
    <t>000 1 11 09000 00 0000 120</t>
  </si>
  <si>
    <t>000 1 12 00000 00 0000 000</t>
  </si>
  <si>
    <t>000 1 12 01000 01 0000 120</t>
  </si>
  <si>
    <t>000 1 14 00000 00 0000 000</t>
  </si>
  <si>
    <t>000 1 14 06000 00 0000 430</t>
  </si>
  <si>
    <t>000 2 00 00000 00 0000 000</t>
  </si>
  <si>
    <t>000 2 02 00000 00 0000 000</t>
  </si>
  <si>
    <t>Код бюджетной классификации</t>
  </si>
  <si>
    <t>000 1 11 01000 00 0000 120</t>
  </si>
  <si>
    <t>000 1 05 00000 00 0000 000</t>
  </si>
  <si>
    <t>000 1 05 01000 00 0000 110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</si>
  <si>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</si>
  <si>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</si>
  <si>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</si>
  <si>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</si>
  <si>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</si>
  <si>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</si>
  <si>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</si>
  <si>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</si>
  <si>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</si>
  <si>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</si>
  <si>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</si>
  <si>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</si>
  <si>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</si>
  <si>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</si>
  <si>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</si>
  <si>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</si>
  <si>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</si>
  <si>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</si>
  <si>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</si>
  <si>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</si>
  <si>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</si>
  <si>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</si>
  <si>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</si>
  <si>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</si>
  <si>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ОКАЗАНИЯ ПЛАТНЫХ УСЛУГ (РАБОТ) И КОМПЕНСАЦИИ ЗАТРАТ  ГОСУДАРСТВА</t>
  </si>
  <si>
    <t>000 1 13 00000 00 0000 000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</si>
  <si>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</si>
  <si>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</si>
  <si>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</si>
  <si>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</si>
  <si>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</si>
  <si>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</si>
  <si>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</si>
  <si>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</si>
  <si>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</si>
  <si>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</si>
  <si>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</si>
  <si>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</si>
  <si>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</si>
  <si>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 xml:space="preserve">Возврат остатков субсидий,  субвенций  и иных межбюджетных  трансфертов,  имеющих целевое  назначение,  прошлых   лет   из  бюджетов городских округов
</t>
  </si>
  <si>
    <t>НАЛОГОВЫЕ ДОХОДЫ</t>
  </si>
  <si>
    <t>НЕНАЛОГОВЫЕ ДОХОДЫ</t>
  </si>
  <si>
    <t>тыс.рублей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</si>
  <si>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</si>
  <si>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</si>
  <si>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Субсидии бюджетам бюджетной системы Российской Федерации               </t>
  </si>
  <si>
    <t>Иные межбюджетные трансферты</t>
  </si>
  <si>
    <t>Итого изменений</t>
  </si>
  <si>
    <t xml:space="preserve">000   2 19 60010 04 0000 150
</t>
  </si>
  <si>
    <t>000 2 07 04000 04 0000 150</t>
  </si>
  <si>
    <t>000 2 07 00000 00 0000 000</t>
  </si>
  <si>
    <t>000 2 02 40000 00 0000 150</t>
  </si>
  <si>
    <t>000 2 02 30000 00 0000 150</t>
  </si>
  <si>
    <t>000 2 02 20000 00 0000 150</t>
  </si>
  <si>
    <t>000 2 02 10000 00 0000 150</t>
  </si>
  <si>
    <t>Транспортный налог</t>
  </si>
  <si>
    <t>000 1 06 04000 02 0000 110</t>
  </si>
  <si>
    <t>Сведения о внесенных изменениях в решение Думы города Урай "О бюджете городского округа Урай Ханты-Мансийского автономного округа - Югры на 2021 год и на плановый период 2022 и 2023 годов" в части доходов</t>
  </si>
  <si>
    <t>План по решенеию Думы от 01.12.20 №99 (первоначальный)</t>
  </si>
  <si>
    <t>Изменения, внесенные решением Думы от 18.02.2021 №5                                                                        (уточнение 1)</t>
  </si>
  <si>
    <t>Изменения, внесенные решением Думы от 29.04.2021 №33                                                                                                            (уточнение 2)</t>
  </si>
  <si>
    <t>000 1 17 15020 00 0000 150</t>
  </si>
  <si>
    <t>Инициативные платежи, зачисляемые в бюджеты городских округов</t>
  </si>
  <si>
    <t>000 1 13 02064 00 0000 130</t>
  </si>
  <si>
    <t xml:space="preserve">Доходы, поступающие в порядке возмещения расходов, понесенных в связи с эксплуатацией имущества городских округов
</t>
  </si>
  <si>
    <t>Изменения, внесенные решением Думы от 25.11.2021 №26                                                                           (уточнение 3)</t>
  </si>
  <si>
    <t>Изменения, внесенные решением Думы от 23.12.2021 №41                                                                                   (уточнение 4)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</si>
  <si>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</si>
  <si>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000 2 18 00000 00 0000 000
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</si>
  <si>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</si>
  <si>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</si>
  <si>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Изменения, вносимые, в соответствии со ст.217, 232 БК РФ (Приказ КФ от 22.12.2021 №123-од, от 24.12.2021 №124-од, от 24.12.2021 №125-од, от 13.01.2022 №02-од)</t>
  </si>
  <si>
    <t>Уточненный план на 2021 год</t>
  </si>
  <si>
    <t>000 1 13 02994 00 0000 130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</si>
</sst>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+\ #,#00.0"/>
    <numFmt numFmtId="165" formatCode="#,##0.0"/>
    <numFmt numFmtId="166" formatCode="\+#,#00.0"/>
    <numFmt numFmtId="167" formatCode="\+0.0"/>
    <numFmt numFmtId="168" formatCode="#,#00.0"/>
    <numFmt numFmtId="169" formatCode="\-#,#00.0"/>
    <numFmt numFmtId="170" formatCode="_(* #,##0.00_);_(* \(#,##0.00\);_(* &quot;-&quot;??_);_(@_)"/>
    <numFmt numFmtId="171" formatCode="\+#,#00.00"/>
    <numFmt numFmtId="172" formatCode="\-0.0"/>
    <numFmt numFmtId="173" formatCode="\-\ 0.0"/>
    <numFmt numFmtId="174" formatCode="0.0"/>
    <numFmt numFmtId="175" formatCode="\+\ 0.0"/>
    <numFmt numFmtId="176" formatCode="\+\ #,##0.0"/>
    <numFmt numFmtId="177" formatCode="0.0_ ;\-0.0\ "/>
    <numFmt numFmtId="178" formatCode="#,##0.0_ ;\-#,##0.0\ "/>
    <numFmt numFmtId="179" formatCode="0.0;[Red]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79">
    <xf numFmtId="0" fontId="0" fillId="0" borderId="0" xfId="0" applyFont="1" applyAlignment="1">
      <alignment/>
    </xf>
    <xf numFmtId="0" fontId="5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wrapText="1"/>
    </xf>
    <xf numFmtId="0" fontId="4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center" vertical="top"/>
    </xf>
    <xf numFmtId="0" fontId="47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right"/>
    </xf>
    <xf numFmtId="165" fontId="4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wrapText="1"/>
    </xf>
    <xf numFmtId="0" fontId="48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4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2" fontId="5" fillId="34" borderId="11" xfId="0" applyNumberFormat="1" applyFont="1" applyFill="1" applyBorder="1" applyAlignment="1">
      <alignment horizontal="left" vertical="center"/>
    </xf>
    <xf numFmtId="0" fontId="5" fillId="34" borderId="11" xfId="62" applyFont="1" applyFill="1" applyBorder="1" applyAlignment="1">
      <alignment horizontal="left" vertical="center" wrapText="1"/>
      <protection/>
    </xf>
    <xf numFmtId="0" fontId="0" fillId="34" borderId="0" xfId="0" applyFont="1" applyFill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 wrapText="1"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165" fontId="9" fillId="34" borderId="0" xfId="0" applyNumberFormat="1" applyFont="1" applyFill="1" applyAlignment="1">
      <alignment/>
    </xf>
    <xf numFmtId="165" fontId="47" fillId="34" borderId="0" xfId="0" applyNumberFormat="1" applyFont="1" applyFill="1" applyAlignment="1">
      <alignment/>
    </xf>
    <xf numFmtId="165" fontId="4" fillId="34" borderId="11" xfId="0" applyNumberFormat="1" applyFont="1" applyFill="1" applyBorder="1" applyAlignment="1">
      <alignment horizontal="right" vertical="center"/>
    </xf>
    <xf numFmtId="174" fontId="4" fillId="34" borderId="11" xfId="0" applyNumberFormat="1" applyFont="1" applyFill="1" applyBorder="1" applyAlignment="1">
      <alignment horizontal="right" vertical="center"/>
    </xf>
    <xf numFmtId="166" fontId="4" fillId="34" borderId="11" xfId="0" applyNumberFormat="1" applyFont="1" applyFill="1" applyBorder="1" applyAlignment="1">
      <alignment horizontal="right" vertical="center"/>
    </xf>
    <xf numFmtId="176" fontId="4" fillId="34" borderId="11" xfId="0" applyNumberFormat="1" applyFont="1" applyFill="1" applyBorder="1" applyAlignment="1">
      <alignment horizontal="right" vertical="center"/>
    </xf>
    <xf numFmtId="165" fontId="48" fillId="34" borderId="11" xfId="0" applyNumberFormat="1" applyFont="1" applyFill="1" applyBorder="1" applyAlignment="1">
      <alignment horizontal="right" vertical="center" wrapText="1"/>
    </xf>
    <xf numFmtId="165" fontId="5" fillId="34" borderId="11" xfId="0" applyNumberFormat="1" applyFont="1" applyFill="1" applyBorder="1" applyAlignment="1">
      <alignment horizontal="right" vertical="center"/>
    </xf>
    <xf numFmtId="174" fontId="5" fillId="34" borderId="11" xfId="0" applyNumberFormat="1" applyFont="1" applyFill="1" applyBorder="1" applyAlignment="1">
      <alignment horizontal="right" vertical="center"/>
    </xf>
    <xf numFmtId="165" fontId="47" fillId="34" borderId="11" xfId="0" applyNumberFormat="1" applyFont="1" applyFill="1" applyBorder="1" applyAlignment="1">
      <alignment horizontal="right" vertical="center" wrapText="1"/>
    </xf>
    <xf numFmtId="166" fontId="5" fillId="34" borderId="11" xfId="0" applyNumberFormat="1" applyFont="1" applyFill="1" applyBorder="1" applyAlignment="1">
      <alignment horizontal="right" vertical="center"/>
    </xf>
    <xf numFmtId="164" fontId="4" fillId="34" borderId="11" xfId="0" applyNumberFormat="1" applyFont="1" applyFill="1" applyBorder="1" applyAlignment="1">
      <alignment horizontal="right" vertical="center"/>
    </xf>
    <xf numFmtId="164" fontId="5" fillId="34" borderId="11" xfId="0" applyNumberFormat="1" applyFont="1" applyFill="1" applyBorder="1" applyAlignment="1">
      <alignment horizontal="right" vertical="center"/>
    </xf>
    <xf numFmtId="165" fontId="4" fillId="34" borderId="11" xfId="0" applyNumberFormat="1" applyFont="1" applyFill="1" applyBorder="1" applyAlignment="1">
      <alignment horizontal="right" vertical="center" wrapText="1"/>
    </xf>
    <xf numFmtId="166" fontId="4" fillId="34" borderId="11" xfId="0" applyNumberFormat="1" applyFont="1" applyFill="1" applyBorder="1" applyAlignment="1">
      <alignment horizontal="right" vertical="center" wrapText="1"/>
    </xf>
    <xf numFmtId="176" fontId="5" fillId="34" borderId="11" xfId="0" applyNumberFormat="1" applyFont="1" applyFill="1" applyBorder="1" applyAlignment="1">
      <alignment horizontal="right" vertical="center"/>
    </xf>
    <xf numFmtId="175" fontId="4" fillId="34" borderId="11" xfId="0" applyNumberFormat="1" applyFont="1" applyFill="1" applyBorder="1" applyAlignment="1">
      <alignment horizontal="right" vertical="center"/>
    </xf>
    <xf numFmtId="175" fontId="5" fillId="34" borderId="11" xfId="0" applyNumberFormat="1" applyFont="1" applyFill="1" applyBorder="1" applyAlignment="1">
      <alignment horizontal="right" vertical="center"/>
    </xf>
    <xf numFmtId="165" fontId="7" fillId="34" borderId="11" xfId="0" applyNumberFormat="1" applyFont="1" applyFill="1" applyBorder="1" applyAlignment="1">
      <alignment horizontal="right" vertical="center"/>
    </xf>
    <xf numFmtId="174" fontId="7" fillId="34" borderId="11" xfId="0" applyNumberFormat="1" applyFont="1" applyFill="1" applyBorder="1" applyAlignment="1">
      <alignment horizontal="right" vertical="center"/>
    </xf>
    <xf numFmtId="176" fontId="7" fillId="34" borderId="11" xfId="0" applyNumberFormat="1" applyFont="1" applyFill="1" applyBorder="1" applyAlignment="1">
      <alignment horizontal="right" vertical="center"/>
    </xf>
    <xf numFmtId="164" fontId="7" fillId="34" borderId="11" xfId="0" applyNumberFormat="1" applyFont="1" applyFill="1" applyBorder="1" applyAlignment="1">
      <alignment horizontal="right" vertical="center"/>
    </xf>
    <xf numFmtId="165" fontId="49" fillId="34" borderId="11" xfId="0" applyNumberFormat="1" applyFont="1" applyFill="1" applyBorder="1" applyAlignment="1">
      <alignment horizontal="right" vertical="center" wrapText="1"/>
    </xf>
    <xf numFmtId="165" fontId="7" fillId="34" borderId="11" xfId="0" applyNumberFormat="1" applyFont="1" applyFill="1" applyBorder="1" applyAlignment="1">
      <alignment horizontal="right" vertical="center" wrapText="1"/>
    </xf>
    <xf numFmtId="175" fontId="7" fillId="34" borderId="11" xfId="0" applyNumberFormat="1" applyFont="1" applyFill="1" applyBorder="1" applyAlignment="1">
      <alignment horizontal="right" vertical="center"/>
    </xf>
    <xf numFmtId="166" fontId="7" fillId="34" borderId="11" xfId="0" applyNumberFormat="1" applyFont="1" applyFill="1" applyBorder="1" applyAlignment="1">
      <alignment horizontal="right" vertical="center"/>
    </xf>
    <xf numFmtId="176" fontId="5" fillId="34" borderId="11" xfId="0" applyNumberFormat="1" applyFont="1" applyFill="1" applyBorder="1" applyAlignment="1">
      <alignment horizontal="right" vertical="center" wrapText="1"/>
    </xf>
    <xf numFmtId="167" fontId="4" fillId="34" borderId="11" xfId="0" applyNumberFormat="1" applyFont="1" applyFill="1" applyBorder="1" applyAlignment="1">
      <alignment horizontal="right" vertical="center"/>
    </xf>
    <xf numFmtId="174" fontId="5" fillId="34" borderId="11" xfId="0" applyNumberFormat="1" applyFont="1" applyFill="1" applyBorder="1" applyAlignment="1">
      <alignment horizontal="right" vertical="center" wrapText="1"/>
    </xf>
    <xf numFmtId="165" fontId="4" fillId="34" borderId="11" xfId="60" applyNumberFormat="1" applyFont="1" applyFill="1" applyBorder="1" applyAlignment="1">
      <alignment horizontal="right" vertical="center" wrapText="1"/>
    </xf>
    <xf numFmtId="169" fontId="4" fillId="34" borderId="11" xfId="60" applyNumberFormat="1" applyFont="1" applyFill="1" applyBorder="1" applyAlignment="1">
      <alignment horizontal="right" vertical="center" wrapText="1"/>
    </xf>
    <xf numFmtId="174" fontId="4" fillId="34" borderId="11" xfId="60" applyNumberFormat="1" applyFont="1" applyFill="1" applyBorder="1" applyAlignment="1">
      <alignment horizontal="right" vertical="center" wrapText="1"/>
    </xf>
    <xf numFmtId="169" fontId="4" fillId="34" borderId="11" xfId="0" applyNumberFormat="1" applyFont="1" applyFill="1" applyBorder="1" applyAlignment="1">
      <alignment horizontal="right" vertical="center"/>
    </xf>
    <xf numFmtId="165" fontId="5" fillId="34" borderId="11" xfId="60" applyNumberFormat="1" applyFont="1" applyFill="1" applyBorder="1" applyAlignment="1">
      <alignment horizontal="right" vertical="center" wrapText="1"/>
    </xf>
    <xf numFmtId="169" fontId="5" fillId="34" borderId="11" xfId="60" applyNumberFormat="1" applyFont="1" applyFill="1" applyBorder="1" applyAlignment="1">
      <alignment horizontal="right" vertical="center" wrapText="1"/>
    </xf>
    <xf numFmtId="174" fontId="5" fillId="34" borderId="11" xfId="60" applyNumberFormat="1" applyFont="1" applyFill="1" applyBorder="1" applyAlignment="1">
      <alignment horizontal="right" vertical="center" wrapText="1"/>
    </xf>
    <xf numFmtId="169" fontId="5" fillId="34" borderId="11" xfId="0" applyNumberFormat="1" applyFont="1" applyFill="1" applyBorder="1" applyAlignment="1">
      <alignment horizontal="right" vertical="center"/>
    </xf>
    <xf numFmtId="173" fontId="47" fillId="34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3" xfId="60"/>
    <cellStyle name="Хороший" xfId="61"/>
    <cellStyle name="Элементы осе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J1"/>
    </sheetView>
  </sheetViews>
  <sheetFormatPr defaultColWidth="9.140625" defaultRowHeight="15"/>
  <cols>
    <col min="1" max="1" width="29.28125" style="39" customWidth="1"/>
    <col min="2" max="2" width="57.00390625" style="40" customWidth="1"/>
    <col min="3" max="3" width="19.28125" style="41" customWidth="1"/>
    <col min="4" max="4" width="14.421875" style="11" customWidth="1"/>
    <col min="5" max="6" width="14.57421875" style="12" customWidth="1"/>
    <col min="7" max="7" width="14.7109375" style="12" customWidth="1"/>
    <col min="8" max="8" width="15.140625" style="12" customWidth="1"/>
    <col min="9" max="9" width="26.57421875" style="12" customWidth="1"/>
    <col min="10" max="10" width="14.421875" style="12" customWidth="1"/>
    <col min="11" max="11" width="9.140625" style="12" customWidth="1"/>
    <col min="12" max="16384" width="9.140625" style="8" customWidth="1"/>
  </cols>
  <sheetData>
    <row r="1" spans="1:13" ht="37.5" customHeight="1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6"/>
      <c r="L1" s="7"/>
      <c r="M1" s="7"/>
    </row>
    <row r="2" spans="1:10" ht="15" customHeight="1">
      <c r="A2" s="9"/>
      <c r="B2" s="10"/>
      <c r="C2" s="8"/>
      <c r="J2" s="13" t="s">
        <v>71</v>
      </c>
    </row>
    <row r="3" spans="1:10" ht="107.25" customHeight="1">
      <c r="A3" s="3" t="s">
        <v>25</v>
      </c>
      <c r="B3" s="3" t="s">
        <v>12</v>
      </c>
      <c r="C3" s="14" t="s">
        <v>87</v>
      </c>
      <c r="D3" s="15" t="s">
        <v>88</v>
      </c>
      <c r="E3" s="15" t="s">
        <v>89</v>
      </c>
      <c r="F3" s="15" t="s">
        <v>94</v>
      </c>
      <c r="G3" s="15" t="s">
        <v>95</v>
      </c>
      <c r="H3" s="15" t="s">
        <v>76</v>
      </c>
      <c r="I3" s="15" t="s">
        <v>100</v>
      </c>
      <c r="J3" s="15" t="s">
        <v>101</v>
      </c>
    </row>
    <row r="4" spans="1:10" ht="12.75" customHeight="1">
      <c r="A4" s="15">
        <v>1</v>
      </c>
      <c r="B4" s="15">
        <v>2</v>
      </c>
      <c r="C4" s="16">
        <v>3</v>
      </c>
      <c r="D4" s="15">
        <v>4</v>
      </c>
      <c r="E4" s="15">
        <v>5</v>
      </c>
      <c r="F4" s="15">
        <v>7</v>
      </c>
      <c r="G4" s="15">
        <v>8</v>
      </c>
      <c r="H4" s="15">
        <v>10</v>
      </c>
      <c r="I4" s="15">
        <v>11</v>
      </c>
      <c r="J4" s="15">
        <v>12</v>
      </c>
    </row>
    <row r="5" spans="1:11" s="20" customFormat="1" ht="28.5" customHeight="1">
      <c r="A5" s="17" t="s">
        <v>16</v>
      </c>
      <c r="B5" s="18" t="s">
        <v>0</v>
      </c>
      <c r="C5" s="43">
        <f>C7+C11+C16+C20+C22+C26+C28+C32+C35+C36+C9</f>
        <v>1031377.7000000001</v>
      </c>
      <c r="D5" s="44">
        <f>D7+D11+D16+D20+D22+D26+D28+D32+D35+D36+D9</f>
        <v>0</v>
      </c>
      <c r="E5" s="45">
        <f>E6+E21</f>
        <v>1606.8999999999999</v>
      </c>
      <c r="F5" s="46">
        <f>F7+F11+F16+F20+F22+F26+F28+F32+F35+F36+F9</f>
        <v>215.4</v>
      </c>
      <c r="G5" s="46">
        <f>G6+G21</f>
        <v>30340.799999999996</v>
      </c>
      <c r="H5" s="46">
        <f>D5+E5+G5+F5</f>
        <v>32163.1</v>
      </c>
      <c r="I5" s="43">
        <f>I7+I11+I16+I20+I22+I26+I28+I32+I35+I36+I9</f>
        <v>0</v>
      </c>
      <c r="J5" s="47">
        <f aca="true" t="shared" si="0" ref="J5:J13">C5+H5+I5</f>
        <v>1063540.8</v>
      </c>
      <c r="K5" s="19"/>
    </row>
    <row r="6" spans="1:11" s="20" customFormat="1" ht="15">
      <c r="A6" s="17"/>
      <c r="B6" s="21" t="s">
        <v>69</v>
      </c>
      <c r="C6" s="43">
        <f>C7+C9+C11+C16+C20</f>
        <v>873622.7000000001</v>
      </c>
      <c r="D6" s="44">
        <f>D7+D9+D11+D16+D20</f>
        <v>0</v>
      </c>
      <c r="E6" s="44">
        <f>E7+E9+E11+E16+E20</f>
        <v>0</v>
      </c>
      <c r="F6" s="43">
        <f>F7+F9+F11+F16+F20</f>
        <v>0</v>
      </c>
      <c r="G6" s="46">
        <f>G7+G9+G11+G16+G20</f>
        <v>29143.199999999997</v>
      </c>
      <c r="H6" s="46">
        <f aca="true" t="shared" si="1" ref="H6:H51">D6+E6+G6+F6</f>
        <v>29143.199999999997</v>
      </c>
      <c r="I6" s="43">
        <f>I7+I9+I11+I16+I20</f>
        <v>0</v>
      </c>
      <c r="J6" s="47">
        <f t="shared" si="0"/>
        <v>902765.9</v>
      </c>
      <c r="K6" s="19"/>
    </row>
    <row r="7" spans="1:11" s="20" customFormat="1" ht="18.75" customHeight="1">
      <c r="A7" s="17" t="s">
        <v>30</v>
      </c>
      <c r="B7" s="2" t="s">
        <v>29</v>
      </c>
      <c r="C7" s="43">
        <f>C8</f>
        <v>688969.4</v>
      </c>
      <c r="D7" s="44">
        <f>D8</f>
        <v>0</v>
      </c>
      <c r="E7" s="44">
        <f>E8</f>
        <v>0</v>
      </c>
      <c r="F7" s="43">
        <f>F8</f>
        <v>0</v>
      </c>
      <c r="G7" s="43">
        <f>G8</f>
        <v>0</v>
      </c>
      <c r="H7" s="43">
        <f t="shared" si="1"/>
        <v>0</v>
      </c>
      <c r="I7" s="43">
        <f>I8</f>
        <v>0</v>
      </c>
      <c r="J7" s="47">
        <f t="shared" si="0"/>
        <v>688969.4</v>
      </c>
      <c r="K7" s="19"/>
    </row>
    <row r="8" spans="1:10" ht="20.25" customHeight="1">
      <c r="A8" s="22" t="s">
        <v>32</v>
      </c>
      <c r="B8" s="1" t="s">
        <v>31</v>
      </c>
      <c r="C8" s="48">
        <v>688969.4</v>
      </c>
      <c r="D8" s="49">
        <v>0</v>
      </c>
      <c r="E8" s="49">
        <v>0</v>
      </c>
      <c r="F8" s="48">
        <v>0</v>
      </c>
      <c r="G8" s="48">
        <v>0</v>
      </c>
      <c r="H8" s="43">
        <f t="shared" si="1"/>
        <v>0</v>
      </c>
      <c r="I8" s="48">
        <v>0</v>
      </c>
      <c r="J8" s="50">
        <f t="shared" si="0"/>
        <v>688969.4</v>
      </c>
    </row>
    <row r="9" spans="1:11" s="24" customFormat="1" ht="43.5" customHeight="1">
      <c r="A9" s="17" t="s">
        <v>34</v>
      </c>
      <c r="B9" s="2" t="s">
        <v>33</v>
      </c>
      <c r="C9" s="43">
        <f>C10</f>
        <v>13818.9</v>
      </c>
      <c r="D9" s="43">
        <f>D10</f>
        <v>0</v>
      </c>
      <c r="E9" s="44">
        <f>E10</f>
        <v>0</v>
      </c>
      <c r="F9" s="43">
        <f>F10</f>
        <v>0</v>
      </c>
      <c r="G9" s="43">
        <f>G10</f>
        <v>0</v>
      </c>
      <c r="H9" s="43">
        <f t="shared" si="1"/>
        <v>0</v>
      </c>
      <c r="I9" s="43">
        <f>I10</f>
        <v>0</v>
      </c>
      <c r="J9" s="47">
        <f t="shared" si="0"/>
        <v>13818.9</v>
      </c>
      <c r="K9" s="23"/>
    </row>
    <row r="10" spans="1:11" s="24" customFormat="1" ht="34.5" customHeight="1">
      <c r="A10" s="22" t="s">
        <v>36</v>
      </c>
      <c r="B10" s="25" t="s">
        <v>35</v>
      </c>
      <c r="C10" s="48">
        <v>13818.9</v>
      </c>
      <c r="D10" s="48">
        <v>0</v>
      </c>
      <c r="E10" s="49">
        <v>0</v>
      </c>
      <c r="F10" s="48">
        <v>0</v>
      </c>
      <c r="G10" s="48">
        <v>0</v>
      </c>
      <c r="H10" s="43">
        <f t="shared" si="1"/>
        <v>0</v>
      </c>
      <c r="I10" s="48">
        <v>0</v>
      </c>
      <c r="J10" s="50">
        <f t="shared" si="0"/>
        <v>13818.9</v>
      </c>
      <c r="K10" s="23"/>
    </row>
    <row r="11" spans="1:10" ht="18.75" customHeight="1">
      <c r="A11" s="17" t="s">
        <v>27</v>
      </c>
      <c r="B11" s="2" t="s">
        <v>14</v>
      </c>
      <c r="C11" s="43">
        <f>C12+C13+C14+C15</f>
        <v>116154.4</v>
      </c>
      <c r="D11" s="43">
        <f>D12+D13+D14+D15</f>
        <v>0</v>
      </c>
      <c r="E11" s="44">
        <f>E12+E13+E14+E15</f>
        <v>0</v>
      </c>
      <c r="F11" s="43">
        <f>F12+F13+F14+F15</f>
        <v>0</v>
      </c>
      <c r="G11" s="45">
        <f>G12+G13+G14+G15</f>
        <v>25084.8</v>
      </c>
      <c r="H11" s="46">
        <f t="shared" si="1"/>
        <v>25084.8</v>
      </c>
      <c r="I11" s="43">
        <f>I12+I13+I14+I15</f>
        <v>0</v>
      </c>
      <c r="J11" s="47">
        <f t="shared" si="0"/>
        <v>141239.19999999998</v>
      </c>
    </row>
    <row r="12" spans="1:11" s="24" customFormat="1" ht="33.75" customHeight="1">
      <c r="A12" s="22" t="s">
        <v>28</v>
      </c>
      <c r="B12" s="1" t="s">
        <v>15</v>
      </c>
      <c r="C12" s="48">
        <v>110154.4</v>
      </c>
      <c r="D12" s="48">
        <v>0</v>
      </c>
      <c r="E12" s="49">
        <v>0</v>
      </c>
      <c r="F12" s="48">
        <v>0</v>
      </c>
      <c r="G12" s="51">
        <v>20445.6</v>
      </c>
      <c r="H12" s="46">
        <f t="shared" si="1"/>
        <v>20445.6</v>
      </c>
      <c r="I12" s="48">
        <v>0</v>
      </c>
      <c r="J12" s="50">
        <f t="shared" si="0"/>
        <v>130600</v>
      </c>
      <c r="K12" s="23"/>
    </row>
    <row r="13" spans="1:10" ht="33.75" customHeight="1">
      <c r="A13" s="22" t="s">
        <v>38</v>
      </c>
      <c r="B13" s="1" t="s">
        <v>37</v>
      </c>
      <c r="C13" s="48">
        <v>0</v>
      </c>
      <c r="D13" s="49">
        <v>0</v>
      </c>
      <c r="E13" s="49">
        <v>0</v>
      </c>
      <c r="F13" s="48">
        <v>0</v>
      </c>
      <c r="G13" s="51">
        <v>4500</v>
      </c>
      <c r="H13" s="46">
        <f t="shared" si="1"/>
        <v>4500</v>
      </c>
      <c r="I13" s="48">
        <v>0</v>
      </c>
      <c r="J13" s="50">
        <f t="shared" si="0"/>
        <v>4500</v>
      </c>
    </row>
    <row r="14" spans="1:10" ht="19.5" customHeight="1">
      <c r="A14" s="26" t="s">
        <v>40</v>
      </c>
      <c r="B14" s="27" t="s">
        <v>39</v>
      </c>
      <c r="C14" s="48">
        <v>0</v>
      </c>
      <c r="D14" s="48">
        <v>0</v>
      </c>
      <c r="E14" s="49">
        <v>0</v>
      </c>
      <c r="F14" s="48">
        <v>0</v>
      </c>
      <c r="G14" s="51">
        <v>39.2</v>
      </c>
      <c r="H14" s="46">
        <f t="shared" si="1"/>
        <v>39.2</v>
      </c>
      <c r="I14" s="48">
        <v>0</v>
      </c>
      <c r="J14" s="50">
        <f>C14-H14+I14</f>
        <v>-39.2</v>
      </c>
    </row>
    <row r="15" spans="1:11" s="24" customFormat="1" ht="29.25" customHeight="1">
      <c r="A15" s="26" t="s">
        <v>42</v>
      </c>
      <c r="B15" s="27" t="s">
        <v>41</v>
      </c>
      <c r="C15" s="48">
        <v>6000</v>
      </c>
      <c r="D15" s="48">
        <v>0</v>
      </c>
      <c r="E15" s="49">
        <v>0</v>
      </c>
      <c r="F15" s="48">
        <v>0</v>
      </c>
      <c r="G15" s="51">
        <v>100</v>
      </c>
      <c r="H15" s="46">
        <f t="shared" si="1"/>
        <v>100</v>
      </c>
      <c r="I15" s="48">
        <v>0</v>
      </c>
      <c r="J15" s="50">
        <f>C15-H15+I15</f>
        <v>5900</v>
      </c>
      <c r="K15" s="23"/>
    </row>
    <row r="16" spans="1:10" ht="15">
      <c r="A16" s="17" t="s">
        <v>44</v>
      </c>
      <c r="B16" s="2" t="s">
        <v>43</v>
      </c>
      <c r="C16" s="43">
        <f>C17++C18+C19</f>
        <v>48360</v>
      </c>
      <c r="D16" s="43">
        <f>D17++D18+D19</f>
        <v>0</v>
      </c>
      <c r="E16" s="44">
        <f>E17++E18+E19</f>
        <v>0</v>
      </c>
      <c r="F16" s="43">
        <f>F17++F18+F19</f>
        <v>0</v>
      </c>
      <c r="G16" s="52">
        <f>G17++G18+G19</f>
        <v>3796.8</v>
      </c>
      <c r="H16" s="46">
        <f t="shared" si="1"/>
        <v>3796.8</v>
      </c>
      <c r="I16" s="43">
        <f>I17++I18+I19</f>
        <v>0</v>
      </c>
      <c r="J16" s="47">
        <f aca="true" t="shared" si="2" ref="J16:J29">C16+H16+I16</f>
        <v>52156.8</v>
      </c>
    </row>
    <row r="17" spans="1:11" s="24" customFormat="1" ht="13.5" customHeight="1">
      <c r="A17" s="22" t="s">
        <v>46</v>
      </c>
      <c r="B17" s="1" t="s">
        <v>45</v>
      </c>
      <c r="C17" s="48">
        <v>14100</v>
      </c>
      <c r="D17" s="48">
        <v>0</v>
      </c>
      <c r="E17" s="49">
        <v>0</v>
      </c>
      <c r="F17" s="48">
        <v>0</v>
      </c>
      <c r="G17" s="53">
        <v>3500</v>
      </c>
      <c r="H17" s="46">
        <f t="shared" si="1"/>
        <v>3500</v>
      </c>
      <c r="I17" s="48">
        <v>0</v>
      </c>
      <c r="J17" s="50">
        <f t="shared" si="2"/>
        <v>17600</v>
      </c>
      <c r="K17" s="23"/>
    </row>
    <row r="18" spans="1:11" s="24" customFormat="1" ht="13.5" customHeight="1">
      <c r="A18" s="22" t="s">
        <v>85</v>
      </c>
      <c r="B18" s="22" t="s">
        <v>84</v>
      </c>
      <c r="C18" s="48">
        <v>16860</v>
      </c>
      <c r="D18" s="48">
        <v>0</v>
      </c>
      <c r="E18" s="49">
        <v>0</v>
      </c>
      <c r="F18" s="48">
        <v>0</v>
      </c>
      <c r="G18" s="48">
        <v>-3783.6</v>
      </c>
      <c r="H18" s="43">
        <f t="shared" si="1"/>
        <v>-3783.6</v>
      </c>
      <c r="I18" s="48">
        <v>0</v>
      </c>
      <c r="J18" s="50">
        <f t="shared" si="2"/>
        <v>13076.4</v>
      </c>
      <c r="K18" s="23"/>
    </row>
    <row r="19" spans="1:10" ht="15">
      <c r="A19" s="22" t="s">
        <v>48</v>
      </c>
      <c r="B19" s="1" t="s">
        <v>47</v>
      </c>
      <c r="C19" s="48">
        <v>17400</v>
      </c>
      <c r="D19" s="48">
        <v>0</v>
      </c>
      <c r="E19" s="49">
        <v>0</v>
      </c>
      <c r="F19" s="48">
        <v>0</v>
      </c>
      <c r="G19" s="53">
        <v>4080.4</v>
      </c>
      <c r="H19" s="46">
        <f t="shared" si="1"/>
        <v>4080.4</v>
      </c>
      <c r="I19" s="48">
        <v>0</v>
      </c>
      <c r="J19" s="50">
        <f t="shared" si="2"/>
        <v>21480.4</v>
      </c>
    </row>
    <row r="20" spans="1:10" ht="15">
      <c r="A20" s="17" t="s">
        <v>50</v>
      </c>
      <c r="B20" s="2" t="s">
        <v>49</v>
      </c>
      <c r="C20" s="43">
        <v>6320</v>
      </c>
      <c r="D20" s="43">
        <v>0</v>
      </c>
      <c r="E20" s="44">
        <v>0</v>
      </c>
      <c r="F20" s="43">
        <v>0</v>
      </c>
      <c r="G20" s="46">
        <v>261.6</v>
      </c>
      <c r="H20" s="46">
        <f t="shared" si="1"/>
        <v>261.6</v>
      </c>
      <c r="I20" s="48">
        <v>0</v>
      </c>
      <c r="J20" s="47">
        <f t="shared" si="2"/>
        <v>6581.6</v>
      </c>
    </row>
    <row r="21" spans="1:11" s="28" customFormat="1" ht="13.5" customHeight="1">
      <c r="A21" s="18"/>
      <c r="B21" s="18" t="s">
        <v>70</v>
      </c>
      <c r="C21" s="54">
        <f>C22+C26+C28+C32+C35+C36</f>
        <v>157755</v>
      </c>
      <c r="D21" s="54">
        <f aca="true" t="shared" si="3" ref="D21:I21">D22+D26+D28+D32+D35+D36</f>
        <v>0</v>
      </c>
      <c r="E21" s="55">
        <f t="shared" si="3"/>
        <v>1606.8999999999999</v>
      </c>
      <c r="F21" s="55">
        <f t="shared" si="3"/>
        <v>215.4</v>
      </c>
      <c r="G21" s="55">
        <f t="shared" si="3"/>
        <v>1197.5999999999979</v>
      </c>
      <c r="H21" s="46">
        <f t="shared" si="1"/>
        <v>3019.899999999998</v>
      </c>
      <c r="I21" s="54">
        <f t="shared" si="3"/>
        <v>0</v>
      </c>
      <c r="J21" s="47">
        <f t="shared" si="2"/>
        <v>160774.9</v>
      </c>
      <c r="K21" s="11"/>
    </row>
    <row r="22" spans="1:10" ht="64.5" customHeight="1">
      <c r="A22" s="17" t="s">
        <v>17</v>
      </c>
      <c r="B22" s="2" t="s">
        <v>1</v>
      </c>
      <c r="C22" s="43">
        <f>C23+C24+C25</f>
        <v>96153.9</v>
      </c>
      <c r="D22" s="43">
        <f>D23+D24+D25</f>
        <v>0</v>
      </c>
      <c r="E22" s="44">
        <f>E23+E24+E25</f>
        <v>0</v>
      </c>
      <c r="F22" s="43">
        <f>F23+F24+F25</f>
        <v>0</v>
      </c>
      <c r="G22" s="46">
        <f>G23+G24+G25</f>
        <v>10691.5</v>
      </c>
      <c r="H22" s="46">
        <f t="shared" si="1"/>
        <v>10691.5</v>
      </c>
      <c r="I22" s="43">
        <f>I23+I24+I25</f>
        <v>0</v>
      </c>
      <c r="J22" s="47">
        <f t="shared" si="2"/>
        <v>106845.4</v>
      </c>
    </row>
    <row r="23" spans="1:10" s="23" customFormat="1" ht="98.25" customHeight="1">
      <c r="A23" s="29" t="s">
        <v>26</v>
      </c>
      <c r="B23" s="1" t="s">
        <v>13</v>
      </c>
      <c r="C23" s="48">
        <v>50</v>
      </c>
      <c r="D23" s="48">
        <v>0</v>
      </c>
      <c r="E23" s="49">
        <v>0</v>
      </c>
      <c r="F23" s="48">
        <v>0</v>
      </c>
      <c r="G23" s="56">
        <v>878.3</v>
      </c>
      <c r="H23" s="46">
        <f t="shared" si="1"/>
        <v>878.3</v>
      </c>
      <c r="I23" s="48">
        <v>0</v>
      </c>
      <c r="J23" s="50">
        <f t="shared" si="2"/>
        <v>928.3</v>
      </c>
    </row>
    <row r="24" spans="1:10" ht="114.75" customHeight="1">
      <c r="A24" s="22" t="s">
        <v>52</v>
      </c>
      <c r="B24" s="1" t="s">
        <v>51</v>
      </c>
      <c r="C24" s="48">
        <v>70659.8</v>
      </c>
      <c r="D24" s="48">
        <v>0</v>
      </c>
      <c r="E24" s="49">
        <v>0</v>
      </c>
      <c r="F24" s="48">
        <v>0</v>
      </c>
      <c r="G24" s="56">
        <v>4819.5</v>
      </c>
      <c r="H24" s="46">
        <f t="shared" si="1"/>
        <v>4819.5</v>
      </c>
      <c r="I24" s="48">
        <v>0</v>
      </c>
      <c r="J24" s="50">
        <f t="shared" si="2"/>
        <v>75479.3</v>
      </c>
    </row>
    <row r="25" spans="1:10" ht="95.25" customHeight="1">
      <c r="A25" s="22" t="s">
        <v>18</v>
      </c>
      <c r="B25" s="1" t="s">
        <v>2</v>
      </c>
      <c r="C25" s="48">
        <v>25444.1</v>
      </c>
      <c r="D25" s="48">
        <v>0</v>
      </c>
      <c r="E25" s="49">
        <v>0</v>
      </c>
      <c r="F25" s="48">
        <v>0</v>
      </c>
      <c r="G25" s="56">
        <v>4993.7</v>
      </c>
      <c r="H25" s="46">
        <f t="shared" si="1"/>
        <v>4993.7</v>
      </c>
      <c r="I25" s="48">
        <v>0</v>
      </c>
      <c r="J25" s="50">
        <f t="shared" si="2"/>
        <v>30437.8</v>
      </c>
    </row>
    <row r="26" spans="1:10" ht="29.25" customHeight="1">
      <c r="A26" s="17" t="s">
        <v>19</v>
      </c>
      <c r="B26" s="2" t="s">
        <v>3</v>
      </c>
      <c r="C26" s="43">
        <f>C27</f>
        <v>1246.5</v>
      </c>
      <c r="D26" s="43">
        <f>D27</f>
        <v>0</v>
      </c>
      <c r="E26" s="44">
        <f>E27</f>
        <v>0</v>
      </c>
      <c r="F26" s="43">
        <f>F27</f>
        <v>0</v>
      </c>
      <c r="G26" s="46">
        <f>G27</f>
        <v>208.5</v>
      </c>
      <c r="H26" s="46">
        <f t="shared" si="1"/>
        <v>208.5</v>
      </c>
      <c r="I26" s="43">
        <f>I27</f>
        <v>0</v>
      </c>
      <c r="J26" s="47">
        <f t="shared" si="2"/>
        <v>1455</v>
      </c>
    </row>
    <row r="27" spans="1:11" s="24" customFormat="1" ht="35.25" customHeight="1">
      <c r="A27" s="22" t="s">
        <v>20</v>
      </c>
      <c r="B27" s="1" t="s">
        <v>4</v>
      </c>
      <c r="C27" s="48">
        <v>1246.5</v>
      </c>
      <c r="D27" s="48">
        <v>0</v>
      </c>
      <c r="E27" s="49">
        <v>0</v>
      </c>
      <c r="F27" s="48">
        <v>0</v>
      </c>
      <c r="G27" s="56">
        <v>208.5</v>
      </c>
      <c r="H27" s="46">
        <f t="shared" si="1"/>
        <v>208.5</v>
      </c>
      <c r="I27" s="48">
        <v>0</v>
      </c>
      <c r="J27" s="50">
        <f t="shared" si="2"/>
        <v>1455</v>
      </c>
      <c r="K27" s="23"/>
    </row>
    <row r="28" spans="1:10" ht="43.5" customHeight="1">
      <c r="A28" s="17" t="s">
        <v>54</v>
      </c>
      <c r="B28" s="2" t="s">
        <v>53</v>
      </c>
      <c r="C28" s="43">
        <f>C29+C30+C31</f>
        <v>2891.4</v>
      </c>
      <c r="D28" s="43">
        <f aca="true" t="shared" si="4" ref="D28:I28">D29+D30+D31</f>
        <v>0</v>
      </c>
      <c r="E28" s="57">
        <f t="shared" si="4"/>
        <v>424.5</v>
      </c>
      <c r="F28" s="43">
        <f t="shared" si="4"/>
        <v>0</v>
      </c>
      <c r="G28" s="46">
        <f t="shared" si="4"/>
        <v>6915.3</v>
      </c>
      <c r="H28" s="46">
        <f t="shared" si="1"/>
        <v>7339.8</v>
      </c>
      <c r="I28" s="43">
        <f t="shared" si="4"/>
        <v>0</v>
      </c>
      <c r="J28" s="47">
        <f t="shared" si="2"/>
        <v>10231.2</v>
      </c>
    </row>
    <row r="29" spans="1:11" s="24" customFormat="1" ht="17.25" customHeight="1">
      <c r="A29" s="22" t="s">
        <v>56</v>
      </c>
      <c r="B29" s="1" t="s">
        <v>55</v>
      </c>
      <c r="C29" s="48">
        <v>0</v>
      </c>
      <c r="D29" s="48">
        <v>0</v>
      </c>
      <c r="E29" s="49">
        <v>0</v>
      </c>
      <c r="F29" s="48">
        <v>0</v>
      </c>
      <c r="G29" s="56">
        <v>370.2</v>
      </c>
      <c r="H29" s="46">
        <f t="shared" si="1"/>
        <v>370.2</v>
      </c>
      <c r="I29" s="48">
        <v>0</v>
      </c>
      <c r="J29" s="50">
        <f t="shared" si="2"/>
        <v>370.2</v>
      </c>
      <c r="K29" s="23"/>
    </row>
    <row r="30" spans="1:11" s="24" customFormat="1" ht="48" customHeight="1">
      <c r="A30" s="22" t="s">
        <v>92</v>
      </c>
      <c r="B30" s="1" t="s">
        <v>93</v>
      </c>
      <c r="C30" s="48">
        <v>600</v>
      </c>
      <c r="D30" s="48">
        <v>0</v>
      </c>
      <c r="E30" s="49">
        <v>0</v>
      </c>
      <c r="F30" s="48">
        <v>0</v>
      </c>
      <c r="G30" s="56">
        <v>946</v>
      </c>
      <c r="H30" s="46">
        <f t="shared" si="1"/>
        <v>946</v>
      </c>
      <c r="I30" s="48"/>
      <c r="J30" s="50"/>
      <c r="K30" s="23"/>
    </row>
    <row r="31" spans="1:10" ht="21" customHeight="1">
      <c r="A31" s="22" t="s">
        <v>102</v>
      </c>
      <c r="B31" s="1" t="s">
        <v>57</v>
      </c>
      <c r="C31" s="48">
        <v>2291.4</v>
      </c>
      <c r="D31" s="48">
        <v>0</v>
      </c>
      <c r="E31" s="58">
        <v>424.5</v>
      </c>
      <c r="F31" s="48">
        <v>0</v>
      </c>
      <c r="G31" s="56">
        <v>5599.1</v>
      </c>
      <c r="H31" s="46">
        <f t="shared" si="1"/>
        <v>6023.6</v>
      </c>
      <c r="I31" s="48">
        <v>0</v>
      </c>
      <c r="J31" s="50">
        <f aca="true" t="shared" si="5" ref="J31:J37">C31+H31+I31</f>
        <v>8315</v>
      </c>
    </row>
    <row r="32" spans="1:10" ht="53.25" customHeight="1">
      <c r="A32" s="17" t="s">
        <v>21</v>
      </c>
      <c r="B32" s="2" t="s">
        <v>5</v>
      </c>
      <c r="C32" s="43">
        <f>C33+C34</f>
        <v>55029.1</v>
      </c>
      <c r="D32" s="43">
        <f>D33+D34</f>
        <v>0</v>
      </c>
      <c r="E32" s="44">
        <f>E33+E34</f>
        <v>0</v>
      </c>
      <c r="F32" s="43">
        <f>F33+F34</f>
        <v>0</v>
      </c>
      <c r="G32" s="43">
        <f>G33+G34</f>
        <v>-18015.9</v>
      </c>
      <c r="H32" s="43">
        <f t="shared" si="1"/>
        <v>-18015.9</v>
      </c>
      <c r="I32" s="43">
        <f>I33+I34</f>
        <v>0</v>
      </c>
      <c r="J32" s="47">
        <f t="shared" si="5"/>
        <v>37013.2</v>
      </c>
    </row>
    <row r="33" spans="1:10" ht="80.25" customHeight="1">
      <c r="A33" s="22" t="s">
        <v>59</v>
      </c>
      <c r="B33" s="1" t="s">
        <v>58</v>
      </c>
      <c r="C33" s="48">
        <v>52045.6</v>
      </c>
      <c r="D33" s="48">
        <v>0</v>
      </c>
      <c r="E33" s="49">
        <v>0</v>
      </c>
      <c r="F33" s="48">
        <v>0</v>
      </c>
      <c r="G33" s="48">
        <v>-17733.2</v>
      </c>
      <c r="H33" s="43">
        <f t="shared" si="1"/>
        <v>-17733.2</v>
      </c>
      <c r="I33" s="48">
        <v>0</v>
      </c>
      <c r="J33" s="50">
        <f t="shared" si="5"/>
        <v>34312.399999999994</v>
      </c>
    </row>
    <row r="34" spans="1:10" ht="32.25" customHeight="1">
      <c r="A34" s="22" t="s">
        <v>22</v>
      </c>
      <c r="B34" s="1" t="s">
        <v>6</v>
      </c>
      <c r="C34" s="48">
        <v>2983.5</v>
      </c>
      <c r="D34" s="48">
        <v>0</v>
      </c>
      <c r="E34" s="49">
        <v>0</v>
      </c>
      <c r="F34" s="48">
        <v>0</v>
      </c>
      <c r="G34" s="48">
        <v>-282.7</v>
      </c>
      <c r="H34" s="43">
        <f t="shared" si="1"/>
        <v>-282.7</v>
      </c>
      <c r="I34" s="48">
        <v>0</v>
      </c>
      <c r="J34" s="50">
        <f t="shared" si="5"/>
        <v>2700.8</v>
      </c>
    </row>
    <row r="35" spans="1:10" ht="17.25" customHeight="1">
      <c r="A35" s="17" t="s">
        <v>61</v>
      </c>
      <c r="B35" s="2" t="s">
        <v>60</v>
      </c>
      <c r="C35" s="43">
        <v>2434.1</v>
      </c>
      <c r="D35" s="44">
        <f>-4+4</f>
        <v>0</v>
      </c>
      <c r="E35" s="46">
        <v>63.8</v>
      </c>
      <c r="F35" s="52">
        <v>215.4</v>
      </c>
      <c r="G35" s="52">
        <v>1301</v>
      </c>
      <c r="H35" s="46">
        <f t="shared" si="1"/>
        <v>1580.2</v>
      </c>
      <c r="I35" s="43">
        <v>0</v>
      </c>
      <c r="J35" s="47">
        <f t="shared" si="5"/>
        <v>4014.3</v>
      </c>
    </row>
    <row r="36" spans="1:11" s="32" customFormat="1" ht="19.5" customHeight="1">
      <c r="A36" s="30" t="s">
        <v>63</v>
      </c>
      <c r="B36" s="2" t="s">
        <v>62</v>
      </c>
      <c r="C36" s="43">
        <f>C37+C38</f>
        <v>0</v>
      </c>
      <c r="D36" s="43">
        <f aca="true" t="shared" si="6" ref="D36:I36">D37+D38</f>
        <v>0</v>
      </c>
      <c r="E36" s="46">
        <f t="shared" si="6"/>
        <v>1118.6</v>
      </c>
      <c r="F36" s="43">
        <f t="shared" si="6"/>
        <v>0</v>
      </c>
      <c r="G36" s="45">
        <f t="shared" si="6"/>
        <v>97.2</v>
      </c>
      <c r="H36" s="46">
        <f t="shared" si="1"/>
        <v>1215.8</v>
      </c>
      <c r="I36" s="43">
        <f t="shared" si="6"/>
        <v>0</v>
      </c>
      <c r="J36" s="47">
        <f t="shared" si="5"/>
        <v>1215.8</v>
      </c>
      <c r="K36" s="31"/>
    </row>
    <row r="37" spans="1:11" s="32" customFormat="1" ht="19.5" customHeight="1">
      <c r="A37" s="29" t="s">
        <v>65</v>
      </c>
      <c r="B37" s="1" t="s">
        <v>64</v>
      </c>
      <c r="C37" s="48">
        <v>0</v>
      </c>
      <c r="D37" s="48">
        <v>0</v>
      </c>
      <c r="E37" s="48">
        <v>0</v>
      </c>
      <c r="F37" s="48">
        <v>0</v>
      </c>
      <c r="G37" s="53">
        <v>97.2</v>
      </c>
      <c r="H37" s="46">
        <f t="shared" si="1"/>
        <v>97.2</v>
      </c>
      <c r="I37" s="48">
        <v>0</v>
      </c>
      <c r="J37" s="50">
        <f t="shared" si="5"/>
        <v>97.2</v>
      </c>
      <c r="K37" s="31"/>
    </row>
    <row r="38" spans="1:11" s="32" customFormat="1" ht="38.25" customHeight="1">
      <c r="A38" s="29" t="s">
        <v>90</v>
      </c>
      <c r="B38" s="1" t="s">
        <v>91</v>
      </c>
      <c r="C38" s="48">
        <v>0</v>
      </c>
      <c r="D38" s="48">
        <v>0</v>
      </c>
      <c r="E38" s="56">
        <v>1118.6</v>
      </c>
      <c r="F38" s="48">
        <v>0</v>
      </c>
      <c r="G38" s="49">
        <v>0</v>
      </c>
      <c r="H38" s="46">
        <f t="shared" si="1"/>
        <v>1118.6</v>
      </c>
      <c r="I38" s="48"/>
      <c r="J38" s="50"/>
      <c r="K38" s="31"/>
    </row>
    <row r="39" spans="1:10" ht="16.5" customHeight="1">
      <c r="A39" s="17" t="s">
        <v>23</v>
      </c>
      <c r="B39" s="18" t="s">
        <v>7</v>
      </c>
      <c r="C39" s="43">
        <f>C40+C45+C47+C49</f>
        <v>2173986.8</v>
      </c>
      <c r="D39" s="45">
        <f>D40+D45+D47-D49</f>
        <v>29143</v>
      </c>
      <c r="E39" s="45">
        <f>E40+E45+E47+E49</f>
        <v>37558.700000000004</v>
      </c>
      <c r="F39" s="45">
        <f>F40+F45+F47+F49</f>
        <v>266444.89999999997</v>
      </c>
      <c r="G39" s="45">
        <f>G40+G45+G47+G49</f>
        <v>313813.7</v>
      </c>
      <c r="H39" s="46">
        <f t="shared" si="1"/>
        <v>646960.3</v>
      </c>
      <c r="I39" s="43">
        <f>I40+I45+I47+I49</f>
        <v>-30774.4</v>
      </c>
      <c r="J39" s="47">
        <f aca="true" t="shared" si="7" ref="J39:J48">C39+H39+I39</f>
        <v>2790172.6999999997</v>
      </c>
    </row>
    <row r="40" spans="1:10" ht="44.25" customHeight="1">
      <c r="A40" s="22" t="s">
        <v>24</v>
      </c>
      <c r="B40" s="1" t="s">
        <v>8</v>
      </c>
      <c r="C40" s="48">
        <f>C41+C42+C43+C44</f>
        <v>2173986.8</v>
      </c>
      <c r="D40" s="53">
        <f>D41+D42+D43+D44</f>
        <v>36129.6</v>
      </c>
      <c r="E40" s="53">
        <f>E41+E42+E43+E44</f>
        <v>36414.100000000006</v>
      </c>
      <c r="F40" s="56">
        <f>F41+F42+F43+F44</f>
        <v>245013.19999999998</v>
      </c>
      <c r="G40" s="53">
        <f>G41+G42+G43+G44</f>
        <v>313813.7</v>
      </c>
      <c r="H40" s="46">
        <f t="shared" si="1"/>
        <v>631370.6</v>
      </c>
      <c r="I40" s="48">
        <f>I41+I42+I43+I44</f>
        <v>-30774.4</v>
      </c>
      <c r="J40" s="47">
        <f t="shared" si="7"/>
        <v>2774583</v>
      </c>
    </row>
    <row r="41" spans="1:11" s="32" customFormat="1" ht="34.5" customHeight="1">
      <c r="A41" s="33" t="s">
        <v>83</v>
      </c>
      <c r="B41" s="34" t="s">
        <v>72</v>
      </c>
      <c r="C41" s="59">
        <v>453421.6</v>
      </c>
      <c r="D41" s="59">
        <v>0</v>
      </c>
      <c r="E41" s="60">
        <v>0</v>
      </c>
      <c r="F41" s="61">
        <v>77137.5</v>
      </c>
      <c r="G41" s="62">
        <v>2716.2</v>
      </c>
      <c r="H41" s="46">
        <f t="shared" si="1"/>
        <v>79853.7</v>
      </c>
      <c r="I41" s="60">
        <v>0</v>
      </c>
      <c r="J41" s="63">
        <f t="shared" si="7"/>
        <v>533275.2999999999</v>
      </c>
      <c r="K41" s="31"/>
    </row>
    <row r="42" spans="1:11" s="36" customFormat="1" ht="30">
      <c r="A42" s="33" t="s">
        <v>82</v>
      </c>
      <c r="B42" s="34" t="s">
        <v>74</v>
      </c>
      <c r="C42" s="59">
        <v>161956.8</v>
      </c>
      <c r="D42" s="61">
        <v>2400.6</v>
      </c>
      <c r="E42" s="61">
        <v>29550.2</v>
      </c>
      <c r="F42" s="61">
        <v>81887.4</v>
      </c>
      <c r="G42" s="61">
        <v>325054.7</v>
      </c>
      <c r="H42" s="46">
        <f t="shared" si="1"/>
        <v>438892.9</v>
      </c>
      <c r="I42" s="59">
        <f>-6005.1-0.1</f>
        <v>-6005.200000000001</v>
      </c>
      <c r="J42" s="64">
        <f t="shared" si="7"/>
        <v>594844.5</v>
      </c>
      <c r="K42" s="35"/>
    </row>
    <row r="43" spans="1:11" s="36" customFormat="1" ht="31.5" customHeight="1">
      <c r="A43" s="33" t="s">
        <v>81</v>
      </c>
      <c r="B43" s="34" t="s">
        <v>73</v>
      </c>
      <c r="C43" s="59">
        <v>1485509.5</v>
      </c>
      <c r="D43" s="65">
        <v>137.4</v>
      </c>
      <c r="E43" s="61">
        <v>3.4</v>
      </c>
      <c r="F43" s="66">
        <v>80217.2</v>
      </c>
      <c r="G43" s="59">
        <v>-13871.8</v>
      </c>
      <c r="H43" s="46">
        <f t="shared" si="1"/>
        <v>66486.2</v>
      </c>
      <c r="I43" s="59">
        <f>716-24312.8</f>
        <v>-23596.8</v>
      </c>
      <c r="J43" s="63">
        <f t="shared" si="7"/>
        <v>1528398.9</v>
      </c>
      <c r="K43" s="35"/>
    </row>
    <row r="44" spans="1:11" s="36" customFormat="1" ht="18.75" customHeight="1">
      <c r="A44" s="33" t="s">
        <v>80</v>
      </c>
      <c r="B44" s="34" t="s">
        <v>75</v>
      </c>
      <c r="C44" s="59">
        <v>73098.9</v>
      </c>
      <c r="D44" s="61">
        <v>33591.6</v>
      </c>
      <c r="E44" s="61">
        <v>6860.5</v>
      </c>
      <c r="F44" s="61">
        <v>5771.1</v>
      </c>
      <c r="G44" s="59">
        <v>-85.4</v>
      </c>
      <c r="H44" s="46">
        <f t="shared" si="1"/>
        <v>46137.799999999996</v>
      </c>
      <c r="I44" s="59">
        <f>144.2-1316.6</f>
        <v>-1172.3999999999999</v>
      </c>
      <c r="J44" s="63">
        <f t="shared" si="7"/>
        <v>118064.29999999999</v>
      </c>
      <c r="K44" s="35"/>
    </row>
    <row r="45" spans="1:11" s="20" customFormat="1" ht="36" customHeight="1">
      <c r="A45" s="17" t="s">
        <v>79</v>
      </c>
      <c r="B45" s="2" t="s">
        <v>9</v>
      </c>
      <c r="C45" s="43">
        <f>C46</f>
        <v>0</v>
      </c>
      <c r="D45" s="44">
        <f>D46</f>
        <v>0</v>
      </c>
      <c r="E45" s="46">
        <f>E46</f>
        <v>1300</v>
      </c>
      <c r="F45" s="46">
        <f>F46</f>
        <v>24745</v>
      </c>
      <c r="G45" s="44">
        <f>G46</f>
        <v>0</v>
      </c>
      <c r="H45" s="46">
        <f t="shared" si="1"/>
        <v>26045</v>
      </c>
      <c r="I45" s="43">
        <f>I46</f>
        <v>0</v>
      </c>
      <c r="J45" s="47">
        <f t="shared" si="7"/>
        <v>26045</v>
      </c>
      <c r="K45" s="19"/>
    </row>
    <row r="46" spans="1:11" s="24" customFormat="1" ht="32.25" customHeight="1">
      <c r="A46" s="22" t="s">
        <v>78</v>
      </c>
      <c r="B46" s="1" t="s">
        <v>10</v>
      </c>
      <c r="C46" s="48">
        <v>0</v>
      </c>
      <c r="D46" s="49">
        <v>0</v>
      </c>
      <c r="E46" s="67">
        <v>1300</v>
      </c>
      <c r="F46" s="67">
        <v>24745</v>
      </c>
      <c r="G46" s="49">
        <v>0</v>
      </c>
      <c r="H46" s="56">
        <f t="shared" si="1"/>
        <v>26045</v>
      </c>
      <c r="I46" s="48">
        <v>0</v>
      </c>
      <c r="J46" s="50">
        <f t="shared" si="7"/>
        <v>26045</v>
      </c>
      <c r="K46" s="23"/>
    </row>
    <row r="47" spans="1:11" s="24" customFormat="1" ht="89.25" customHeight="1">
      <c r="A47" s="3" t="s">
        <v>97</v>
      </c>
      <c r="B47" s="2" t="s">
        <v>96</v>
      </c>
      <c r="C47" s="43">
        <f>C48</f>
        <v>0</v>
      </c>
      <c r="D47" s="43">
        <f aca="true" t="shared" si="8" ref="D47:I47">D48</f>
        <v>0</v>
      </c>
      <c r="E47" s="43">
        <f t="shared" si="8"/>
        <v>0</v>
      </c>
      <c r="F47" s="68">
        <f t="shared" si="8"/>
        <v>1.2</v>
      </c>
      <c r="G47" s="43">
        <f t="shared" si="8"/>
        <v>0</v>
      </c>
      <c r="H47" s="46">
        <f t="shared" si="1"/>
        <v>1.2</v>
      </c>
      <c r="I47" s="43">
        <f t="shared" si="8"/>
        <v>0</v>
      </c>
      <c r="J47" s="47">
        <f t="shared" si="7"/>
        <v>1.2</v>
      </c>
      <c r="K47" s="23"/>
    </row>
    <row r="48" spans="1:11" s="24" customFormat="1" ht="56.25" customHeight="1">
      <c r="A48" s="4" t="s">
        <v>99</v>
      </c>
      <c r="B48" s="1" t="s">
        <v>98</v>
      </c>
      <c r="C48" s="48">
        <v>0</v>
      </c>
      <c r="D48" s="49">
        <v>0</v>
      </c>
      <c r="E48" s="69">
        <v>0</v>
      </c>
      <c r="F48" s="67">
        <v>1.2</v>
      </c>
      <c r="G48" s="49">
        <v>0</v>
      </c>
      <c r="H48" s="56">
        <f t="shared" si="1"/>
        <v>1.2</v>
      </c>
      <c r="I48" s="48">
        <v>0</v>
      </c>
      <c r="J48" s="50">
        <f t="shared" si="7"/>
        <v>1.2</v>
      </c>
      <c r="K48" s="23"/>
    </row>
    <row r="49" spans="1:10" ht="68.25" customHeight="1">
      <c r="A49" s="18" t="s">
        <v>67</v>
      </c>
      <c r="B49" s="18" t="s">
        <v>66</v>
      </c>
      <c r="C49" s="70">
        <f>C50</f>
        <v>0</v>
      </c>
      <c r="D49" s="71">
        <f>D50</f>
        <v>6986.6</v>
      </c>
      <c r="E49" s="70">
        <f>E50</f>
        <v>-155.4</v>
      </c>
      <c r="F49" s="70">
        <f>F50</f>
        <v>-3314.5</v>
      </c>
      <c r="G49" s="72">
        <f>G50</f>
        <v>0</v>
      </c>
      <c r="H49" s="73">
        <f>D49-E49-G49-F49</f>
        <v>10456.5</v>
      </c>
      <c r="I49" s="70">
        <f>I50</f>
        <v>0</v>
      </c>
      <c r="J49" s="47">
        <f>C49-H49+I49</f>
        <v>-10456.5</v>
      </c>
    </row>
    <row r="50" spans="1:10" ht="66.75" customHeight="1">
      <c r="A50" s="25" t="s">
        <v>77</v>
      </c>
      <c r="B50" s="25" t="s">
        <v>68</v>
      </c>
      <c r="C50" s="74">
        <v>0</v>
      </c>
      <c r="D50" s="75">
        <v>6986.6</v>
      </c>
      <c r="E50" s="74">
        <v>-155.4</v>
      </c>
      <c r="F50" s="74">
        <v>-3314.5</v>
      </c>
      <c r="G50" s="76">
        <v>0</v>
      </c>
      <c r="H50" s="77">
        <f>D50-E50-G50-F50</f>
        <v>10456.5</v>
      </c>
      <c r="I50" s="74">
        <v>0</v>
      </c>
      <c r="J50" s="78">
        <f>C50+H50+I50</f>
        <v>10456.5</v>
      </c>
    </row>
    <row r="51" spans="1:10" ht="18.75" customHeight="1">
      <c r="A51" s="37" t="s">
        <v>11</v>
      </c>
      <c r="B51" s="38"/>
      <c r="C51" s="43">
        <f>C39+C5</f>
        <v>3205364.5</v>
      </c>
      <c r="D51" s="45">
        <f>D39+D5</f>
        <v>29143</v>
      </c>
      <c r="E51" s="46">
        <f>E39+E5</f>
        <v>39165.600000000006</v>
      </c>
      <c r="F51" s="46">
        <f>F39+F5</f>
        <v>266660.3</v>
      </c>
      <c r="G51" s="46">
        <f>G39+G5</f>
        <v>344154.5</v>
      </c>
      <c r="H51" s="46">
        <f t="shared" si="1"/>
        <v>679123.3999999999</v>
      </c>
      <c r="I51" s="43">
        <f>I39+I5</f>
        <v>-30774.4</v>
      </c>
      <c r="J51" s="47">
        <f>C51+H51+I51</f>
        <v>3853713.5</v>
      </c>
    </row>
    <row r="52" ht="15">
      <c r="I52" s="42"/>
    </row>
  </sheetData>
  <sheetProtection/>
  <mergeCells count="2">
    <mergeCell ref="A1:J1"/>
    <mergeCell ref="A51:B51"/>
  </mergeCells>
  <printOptions/>
  <pageMargins left="0.15748031496062992" right="0.1968503937007874" top="0.4724409448818898" bottom="0.15748031496062992" header="0.2362204724409449" footer="0.196850393700787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2022-04-03T11:34:49Z</dcterms:modified>
  <cp:category/>
  <cp:version/>
  <cp:contentType/>
  <cp:contentStatus/>
</cp:coreProperties>
</file>