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ояснительная" sheetId="4" r:id="rId1"/>
  </sheets>
  <definedNames>
    <definedName name="_xlnm.Print_Area" localSheetId="0">пояснительная!$A$1:$G$325</definedName>
  </definedNames>
  <calcPr calcId="125725" iterate="1"/>
</workbook>
</file>

<file path=xl/calcChain.xml><?xml version="1.0" encoding="utf-8"?>
<calcChain xmlns="http://schemas.openxmlformats.org/spreadsheetml/2006/main">
  <c r="C72" i="4"/>
  <c r="D72"/>
  <c r="B72"/>
  <c r="E76"/>
  <c r="F76"/>
  <c r="F75"/>
  <c r="C66"/>
  <c r="D66"/>
  <c r="B66"/>
  <c r="F68"/>
  <c r="E68"/>
  <c r="E66" l="1"/>
  <c r="E72"/>
  <c r="F66"/>
  <c r="E240"/>
  <c r="E244"/>
  <c r="E243"/>
  <c r="C255"/>
  <c r="D255"/>
  <c r="B255"/>
  <c r="C306"/>
  <c r="E306" s="1"/>
  <c r="B306"/>
  <c r="F306" s="1"/>
  <c r="D315"/>
  <c r="C315"/>
  <c r="D314"/>
  <c r="D312" s="1"/>
  <c r="D313" s="1"/>
  <c r="C314"/>
  <c r="C312" s="1"/>
  <c r="C313" s="1"/>
  <c r="B315"/>
  <c r="B314"/>
  <c r="C209"/>
  <c r="D209"/>
  <c r="B209"/>
  <c r="F214"/>
  <c r="E199"/>
  <c r="E147"/>
  <c r="C60"/>
  <c r="D60"/>
  <c r="B60"/>
  <c r="E63"/>
  <c r="F63"/>
  <c r="E62"/>
  <c r="D109"/>
  <c r="C109"/>
  <c r="B109"/>
  <c r="E95"/>
  <c r="E46"/>
  <c r="F46"/>
  <c r="E47"/>
  <c r="C69"/>
  <c r="D69"/>
  <c r="E69"/>
  <c r="F69"/>
  <c r="B69"/>
  <c r="F240"/>
  <c r="E241"/>
  <c r="F241"/>
  <c r="E242"/>
  <c r="F242"/>
  <c r="F243"/>
  <c r="F244"/>
  <c r="E245"/>
  <c r="F245"/>
  <c r="B312" l="1"/>
  <c r="B313" s="1"/>
  <c r="F109"/>
  <c r="E109"/>
  <c r="E259"/>
  <c r="F259"/>
  <c r="E260"/>
  <c r="F260"/>
  <c r="E261"/>
  <c r="F261"/>
  <c r="E263"/>
  <c r="F263"/>
  <c r="E276"/>
  <c r="F276"/>
  <c r="E183" l="1"/>
  <c r="C65" l="1"/>
  <c r="C64" s="1"/>
  <c r="D65"/>
  <c r="B65"/>
  <c r="B64" s="1"/>
  <c r="E124"/>
  <c r="F124"/>
  <c r="D64" l="1"/>
  <c r="E65"/>
  <c r="F65"/>
  <c r="D38"/>
  <c r="D37" s="1"/>
  <c r="E64" l="1"/>
  <c r="F64"/>
  <c r="B299"/>
  <c r="B59"/>
  <c r="B58" s="1"/>
  <c r="C237"/>
  <c r="C239" s="1"/>
  <c r="B224" l="1"/>
  <c r="E200" l="1"/>
  <c r="E197"/>
  <c r="E172" l="1"/>
  <c r="E151"/>
  <c r="E149"/>
  <c r="C59"/>
  <c r="C58" s="1"/>
  <c r="D59"/>
  <c r="E59" l="1"/>
  <c r="D58"/>
  <c r="E58" s="1"/>
  <c r="F59"/>
  <c r="F95" l="1"/>
  <c r="F45"/>
  <c r="E45"/>
  <c r="C210"/>
  <c r="D210"/>
  <c r="B210"/>
  <c r="F213"/>
  <c r="C284"/>
  <c r="C285" s="1"/>
  <c r="D284"/>
  <c r="D285" s="1"/>
  <c r="B284"/>
  <c r="B285" s="1"/>
  <c r="C271"/>
  <c r="D271"/>
  <c r="B271"/>
  <c r="E275"/>
  <c r="D237" l="1"/>
  <c r="D239" s="1"/>
  <c r="B237"/>
  <c r="B239" s="1"/>
  <c r="E145"/>
  <c r="E146"/>
  <c r="C143"/>
  <c r="C144" s="1"/>
  <c r="D143"/>
  <c r="D144" s="1"/>
  <c r="B143"/>
  <c r="B144" s="1"/>
  <c r="E150"/>
  <c r="F39"/>
  <c r="F40"/>
  <c r="F41"/>
  <c r="E39"/>
  <c r="E40"/>
  <c r="E41"/>
  <c r="C38"/>
  <c r="C37" s="1"/>
  <c r="B38"/>
  <c r="B37" s="1"/>
  <c r="E122"/>
  <c r="F122"/>
  <c r="E120"/>
  <c r="F120"/>
  <c r="C57"/>
  <c r="B57"/>
  <c r="E37" l="1"/>
  <c r="F37"/>
  <c r="F62"/>
  <c r="F38"/>
  <c r="E38"/>
  <c r="D57"/>
  <c r="F60" l="1"/>
  <c r="E60"/>
  <c r="F57"/>
  <c r="E57"/>
  <c r="F58"/>
  <c r="E87" l="1"/>
  <c r="F87"/>
  <c r="E287" l="1"/>
  <c r="F287"/>
  <c r="F73" l="1"/>
  <c r="C71"/>
  <c r="B71"/>
  <c r="C56" l="1"/>
  <c r="B56"/>
  <c r="D71"/>
  <c r="D56" s="1"/>
  <c r="F72"/>
  <c r="D49"/>
  <c r="D48" s="1"/>
  <c r="D44"/>
  <c r="C49"/>
  <c r="C48" s="1"/>
  <c r="C44"/>
  <c r="C42" s="1"/>
  <c r="B49"/>
  <c r="B48" s="1"/>
  <c r="B47"/>
  <c r="F47" s="1"/>
  <c r="D84"/>
  <c r="E86"/>
  <c r="F86"/>
  <c r="E88"/>
  <c r="F88"/>
  <c r="E89"/>
  <c r="F89"/>
  <c r="E90"/>
  <c r="F90"/>
  <c r="E92"/>
  <c r="F92"/>
  <c r="E93"/>
  <c r="F93"/>
  <c r="E94"/>
  <c r="F94"/>
  <c r="E96"/>
  <c r="F96"/>
  <c r="D105"/>
  <c r="F107"/>
  <c r="E108"/>
  <c r="E105" s="1"/>
  <c r="F108"/>
  <c r="F105" s="1"/>
  <c r="D117"/>
  <c r="E119"/>
  <c r="F119"/>
  <c r="E121"/>
  <c r="F121"/>
  <c r="E123"/>
  <c r="F123"/>
  <c r="E125"/>
  <c r="F125"/>
  <c r="D133"/>
  <c r="D8" s="1"/>
  <c r="D134"/>
  <c r="E135"/>
  <c r="F135"/>
  <c r="D9"/>
  <c r="E144"/>
  <c r="F144"/>
  <c r="F145"/>
  <c r="F146"/>
  <c r="F147"/>
  <c r="E148"/>
  <c r="F148"/>
  <c r="F149"/>
  <c r="F150"/>
  <c r="F151"/>
  <c r="D158"/>
  <c r="D159" s="1"/>
  <c r="F160"/>
  <c r="E161"/>
  <c r="F161"/>
  <c r="E162"/>
  <c r="F162"/>
  <c r="D170"/>
  <c r="D171"/>
  <c r="F172"/>
  <c r="D180"/>
  <c r="D181" s="1"/>
  <c r="E182"/>
  <c r="F182"/>
  <c r="E184"/>
  <c r="F184"/>
  <c r="E185"/>
  <c r="F185"/>
  <c r="D193"/>
  <c r="D194" s="1"/>
  <c r="E195"/>
  <c r="F195"/>
  <c r="E196"/>
  <c r="F196"/>
  <c r="F197"/>
  <c r="F199"/>
  <c r="F200"/>
  <c r="E201"/>
  <c r="F201"/>
  <c r="D14"/>
  <c r="E210"/>
  <c r="F210"/>
  <c r="E211"/>
  <c r="F212"/>
  <c r="E215"/>
  <c r="F215"/>
  <c r="D223"/>
  <c r="D15" s="1"/>
  <c r="D224"/>
  <c r="E225"/>
  <c r="F225"/>
  <c r="E226"/>
  <c r="F226"/>
  <c r="E227"/>
  <c r="F227"/>
  <c r="E228"/>
  <c r="F228"/>
  <c r="E229"/>
  <c r="F229"/>
  <c r="E257"/>
  <c r="F257"/>
  <c r="E258"/>
  <c r="F258"/>
  <c r="D272"/>
  <c r="E273"/>
  <c r="F273"/>
  <c r="F275"/>
  <c r="F285"/>
  <c r="E288"/>
  <c r="F288"/>
  <c r="E289"/>
  <c r="F289"/>
  <c r="E290"/>
  <c r="F290"/>
  <c r="D299"/>
  <c r="E304"/>
  <c r="F304"/>
  <c r="E301"/>
  <c r="F301"/>
  <c r="C224"/>
  <c r="F211"/>
  <c r="C36" l="1"/>
  <c r="E71"/>
  <c r="E56"/>
  <c r="F56"/>
  <c r="D11"/>
  <c r="D42"/>
  <c r="D36" s="1"/>
  <c r="E44"/>
  <c r="D17"/>
  <c r="D256"/>
  <c r="D7"/>
  <c r="D118"/>
  <c r="D6"/>
  <c r="D106"/>
  <c r="D5"/>
  <c r="D85"/>
  <c r="D21"/>
  <c r="D300"/>
  <c r="B44"/>
  <c r="B42" s="1"/>
  <c r="B36" s="1"/>
  <c r="F71"/>
  <c r="E224"/>
  <c r="F305"/>
  <c r="D18"/>
  <c r="D16"/>
  <c r="E305"/>
  <c r="D30"/>
  <c r="D12"/>
  <c r="F314"/>
  <c r="D20"/>
  <c r="D13"/>
  <c r="D10"/>
  <c r="F239"/>
  <c r="F224"/>
  <c r="F36" l="1"/>
  <c r="E36"/>
  <c r="F44"/>
  <c r="F42"/>
  <c r="E42"/>
  <c r="D22"/>
  <c r="D28" l="1"/>
  <c r="D27" l="1"/>
  <c r="D31" l="1"/>
  <c r="D29"/>
  <c r="E314" l="1"/>
  <c r="E315"/>
  <c r="F315"/>
  <c r="C180"/>
  <c r="B180"/>
  <c r="F183"/>
  <c r="C170"/>
  <c r="E170" s="1"/>
  <c r="B170"/>
  <c r="F170" s="1"/>
  <c r="C171"/>
  <c r="E171" s="1"/>
  <c r="B171"/>
  <c r="F171" s="1"/>
  <c r="F180" l="1"/>
  <c r="B181"/>
  <c r="F181" s="1"/>
  <c r="E180"/>
  <c r="C181"/>
  <c r="E181" s="1"/>
  <c r="F313"/>
  <c r="E312"/>
  <c r="E313"/>
  <c r="F312"/>
  <c r="B133" l="1"/>
  <c r="F133" s="1"/>
  <c r="C133"/>
  <c r="E133" s="1"/>
  <c r="C84"/>
  <c r="B84"/>
  <c r="E84" l="1"/>
  <c r="C85"/>
  <c r="E85" s="1"/>
  <c r="F84"/>
  <c r="B85"/>
  <c r="F85" s="1"/>
  <c r="F284"/>
  <c r="E284"/>
  <c r="C30" l="1"/>
  <c r="E30" s="1"/>
  <c r="B30"/>
  <c r="F30" s="1"/>
  <c r="C299"/>
  <c r="C300" s="1"/>
  <c r="E300" s="1"/>
  <c r="B300"/>
  <c r="F300" s="1"/>
  <c r="E286"/>
  <c r="F286"/>
  <c r="E285"/>
  <c r="B20"/>
  <c r="F20" s="1"/>
  <c r="B256"/>
  <c r="F256" s="1"/>
  <c r="C223"/>
  <c r="B223"/>
  <c r="E209"/>
  <c r="F209"/>
  <c r="C193"/>
  <c r="C194" s="1"/>
  <c r="E194" s="1"/>
  <c r="B193"/>
  <c r="B12"/>
  <c r="F12" s="1"/>
  <c r="C11"/>
  <c r="E11" s="1"/>
  <c r="C158"/>
  <c r="B158"/>
  <c r="C134"/>
  <c r="E134" s="1"/>
  <c r="B134"/>
  <c r="F134" s="1"/>
  <c r="C8"/>
  <c r="E8" s="1"/>
  <c r="B8"/>
  <c r="F8" s="1"/>
  <c r="C105"/>
  <c r="B105"/>
  <c r="E255" l="1"/>
  <c r="C256"/>
  <c r="E256" s="1"/>
  <c r="F193"/>
  <c r="B194"/>
  <c r="F194" s="1"/>
  <c r="F158"/>
  <c r="B159"/>
  <c r="F159" s="1"/>
  <c r="E158"/>
  <c r="C159"/>
  <c r="E159" s="1"/>
  <c r="C6"/>
  <c r="E6" s="1"/>
  <c r="C106"/>
  <c r="E106" s="1"/>
  <c r="B6"/>
  <c r="F6" s="1"/>
  <c r="B106"/>
  <c r="F106" s="1"/>
  <c r="C21"/>
  <c r="E21" s="1"/>
  <c r="E299"/>
  <c r="C15"/>
  <c r="E15" s="1"/>
  <c r="E223"/>
  <c r="B16"/>
  <c r="F16" s="1"/>
  <c r="F237"/>
  <c r="B18"/>
  <c r="F18" s="1"/>
  <c r="F271"/>
  <c r="C13"/>
  <c r="E13" s="1"/>
  <c r="E193"/>
  <c r="C272"/>
  <c r="E272" s="1"/>
  <c r="E271"/>
  <c r="C9"/>
  <c r="E9" s="1"/>
  <c r="E143"/>
  <c r="E239"/>
  <c r="E237"/>
  <c r="B9"/>
  <c r="F9" s="1"/>
  <c r="F143"/>
  <c r="B15"/>
  <c r="F15" s="1"/>
  <c r="F223"/>
  <c r="B17"/>
  <c r="F17" s="1"/>
  <c r="F255"/>
  <c r="B21"/>
  <c r="F21" s="1"/>
  <c r="F299"/>
  <c r="C20"/>
  <c r="E20" s="1"/>
  <c r="B5"/>
  <c r="C18"/>
  <c r="E18" s="1"/>
  <c r="B14"/>
  <c r="F14" s="1"/>
  <c r="C17"/>
  <c r="E17" s="1"/>
  <c r="C117"/>
  <c r="C118" s="1"/>
  <c r="E118" s="1"/>
  <c r="C16"/>
  <c r="E16" s="1"/>
  <c r="C5"/>
  <c r="B117"/>
  <c r="B118" s="1"/>
  <c r="F118" s="1"/>
  <c r="C12"/>
  <c r="E12" s="1"/>
  <c r="B13"/>
  <c r="F13" s="1"/>
  <c r="B11"/>
  <c r="F11" s="1"/>
  <c r="C14"/>
  <c r="E14" s="1"/>
  <c r="B272"/>
  <c r="F272" s="1"/>
  <c r="B10"/>
  <c r="F10" s="1"/>
  <c r="C10"/>
  <c r="E10" s="1"/>
  <c r="F5" l="1"/>
  <c r="C7"/>
  <c r="E7" s="1"/>
  <c r="E117"/>
  <c r="B7"/>
  <c r="F7" s="1"/>
  <c r="F117"/>
  <c r="E5"/>
  <c r="C22" l="1"/>
  <c r="E22" s="1"/>
  <c r="B22"/>
  <c r="F22" s="1"/>
  <c r="C28" l="1"/>
  <c r="B28"/>
  <c r="C27" l="1"/>
  <c r="E28"/>
  <c r="B27"/>
  <c r="F28"/>
  <c r="C29"/>
  <c r="B31" l="1"/>
  <c r="F27"/>
  <c r="C31"/>
  <c r="E27"/>
  <c r="B29"/>
</calcChain>
</file>

<file path=xl/sharedStrings.xml><?xml version="1.0" encoding="utf-8"?>
<sst xmlns="http://schemas.openxmlformats.org/spreadsheetml/2006/main" count="512" uniqueCount="228">
  <si>
    <t>Наименование подпрограммы (мероприятий программы, подпрограммы)</t>
  </si>
  <si>
    <t xml:space="preserve">Подпрограмма II «Развитие современной инфраструктуры»      </t>
  </si>
  <si>
    <t>бюджет городского округа</t>
  </si>
  <si>
    <t>бюджет автономного округа</t>
  </si>
  <si>
    <t>федеральный бюджет</t>
  </si>
  <si>
    <t xml:space="preserve">Подпрограмма III «Общее и дополнительное образование» </t>
  </si>
  <si>
    <t xml:space="preserve">Подпрограмма V «Здоровьесбережение и здоровьесозидание» </t>
  </si>
  <si>
    <t>Всего по муниципальной программе:</t>
  </si>
  <si>
    <t xml:space="preserve">          Муниципальная программа утверждена постановлением администрации города Урай от 27.09.2016 №2917. </t>
  </si>
  <si>
    <t xml:space="preserve">          Цель муниципальной программы - обеспечение доступности качественного образования, соответствующего требованиям инновационного развития экономики и современным потребностям общества, а также всестороннего развития и самореализации подростков и молодежи.</t>
  </si>
  <si>
    <t xml:space="preserve">          Цель муниципальной программы - создание условий для сохранения культурной самобытности, доступности культурных благ и обеспечение прав граждан на развитие и реализацию культурного и духовного потенциала на территории города Урай.
    </t>
  </si>
  <si>
    <t xml:space="preserve">          Ответственный исполнитель муниципальной программы – управление по физической культуре, спорту и туризму администрации города Урай.</t>
  </si>
  <si>
    <t>Подпрограмма I «Развитие физической культуры и спорта в городе Урай»</t>
  </si>
  <si>
    <t xml:space="preserve">          Цель муниципальной программы - создание условий для участия некоммерческих организаций в предоставлении гражданам услуг (работ) в социальной сфере.
    </t>
  </si>
  <si>
    <t xml:space="preserve">          Муниципальная программа утверждена постановлением администрации города Урай от 26.09.2017 года №2761. </t>
  </si>
  <si>
    <t xml:space="preserve">          Муниципальная программа утверждена постановлением администрации города Урай 25.09.2018 №2466. </t>
  </si>
  <si>
    <t xml:space="preserve">          Цель муниципальной программы - создание условий, способствующих улучшению жилищных условий и качества жилищного обеспечения жителей, проживающих на территории муниципального образования город Урай.
    </t>
  </si>
  <si>
    <t xml:space="preserve">          Ответственный исполнитель муниципальной программы – управление по учету и распределению муниципального жилого фонда администрации города Урай.</t>
  </si>
  <si>
    <t xml:space="preserve">          Ответственный исполнитель муниципальной программы – управление по культуре и социальным вопросам администрации города Урай.</t>
  </si>
  <si>
    <t xml:space="preserve">          Муниципальная программа утверждена постановлением администрации города Урай от 25.09.2018 №2470. </t>
  </si>
  <si>
    <t xml:space="preserve">          Муниципальная программа утверждена постановлением администрации города Урай от 26.09.2017 №2760.  </t>
  </si>
  <si>
    <t xml:space="preserve">          Ответственный исполнитель муниципальной программы – отдел гражданской защиты населения администрации города Урай.</t>
  </si>
  <si>
    <t>Подпрограмма I «Профилактика правонарушений»</t>
  </si>
  <si>
    <t>Подпрограмма II «Профилактика незаконного оборота и потребления наркотических средств и психотропных веществ»</t>
  </si>
  <si>
    <t xml:space="preserve">          Цели муниципальной программы - обеспечение общественной безопасности, правопорядка и привлечение общественности к осуществлению мероприятий по профилактике правонарушений; совершенствование системы профилактики немедицинского потребления наркотиков; предупреждение террористической и экстремистской деятельности.
    </t>
  </si>
  <si>
    <t xml:space="preserve">          Цели муниципальной программы - создание условий для обеспечения жителей возможностью систематически заниматься физической культурой и спортом, массовым спортом, в том числе повышения уровня обеспеченности населения объектами спорта, а также создание условий для развития детско-юношеского спорта, системы отбора и подготовки спортивного резерва; создание условий для развития внутреннего и въездного туризма на территории города Урай.
    </t>
  </si>
  <si>
    <t>Непрограммная деятельность:</t>
  </si>
  <si>
    <t>1400000000 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</si>
  <si>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 xml:space="preserve">          Муниципальная программа утверждена постановлением администрации города Урай от 25.09.2018 №2467.  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</si>
  <si>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</si>
  <si>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Подпрограмма II «Укрепление пожарной безопасности в городе Урай»</t>
  </si>
  <si>
    <t xml:space="preserve">          Ответственный исполнитель муниципальной программы – муниципальное казенное учреждение  «Управление градостроительства, землепользования и природопользования города Урай». </t>
  </si>
  <si>
    <t xml:space="preserve">          Цели муниципальной программы - обеспечение права жителей города Урай на благоприятную окружающую среду; обеспечение исполнения требований законодательства в области охраны окружающей среды, лесного законодательства; формирование знаний населения города Урай в области охраны окружающей среды.</t>
  </si>
  <si>
    <t>Основное мероприятие «Санитарная очистка и ликвидация несанкционированных свалок на территории города Урай»</t>
  </si>
  <si>
    <t xml:space="preserve">          Цели муниципальной программы - создание условий для устойчивого развития малого и среднего предпринимательства на территории города Урай; создание условий для развития потребительского рынка, расширения предложений товаров и услуг на территории города Урай; создание условий для устойчивого развития агропромышленного комплекса и повышение конкурентоспособности сельскохозяйственной продукции, произведенной на территории города Урай.
    </t>
  </si>
  <si>
    <t>Подпрограмма III «Развитие сельскохозяйственных товаропроизводителей»</t>
  </si>
  <si>
    <t xml:space="preserve">          Ответственный исполнитель муниципальной программы – отдел содействия малому и среднему предпринимательству администрации города Урай. </t>
  </si>
  <si>
    <t xml:space="preserve">          Муниципальная программа утверждена постановлением администрации города Урай от 25.09.2018 №2469.</t>
  </si>
  <si>
    <t xml:space="preserve">          Цели муниципальной программы - повышение качества жизни населения города Урай, развитие экономической, социально-политической, культурной и духовной сфер жизни общества и совершенствование системы государственного и муниципального управления на основе использования информационно-коммуникационных технологий.
    </t>
  </si>
  <si>
    <t xml:space="preserve">          Ответственный исполнитель муниципальной программы - управление по информационным технологиям и связи администрации города Урай.</t>
  </si>
  <si>
    <t xml:space="preserve">          Ответственный исполнитель муниципальной программы – отдел дорожного хозяйства и транспорта администрации города Урай.</t>
  </si>
  <si>
    <t xml:space="preserve">          Цели муниципальной программы - совершенствование существующих и развитие сети автомобильных дорог общего пользования местного значения, повышение пропускной способности транспортных потоков на улично-дорожной сети, повышение безопасности дорожного движения в городе Урай; обеспечение доступности и повышение качества транспортных услуг населению города Урай.
    </t>
  </si>
  <si>
    <t>Подпрограмма I «Дорожное хозяйство»</t>
  </si>
  <si>
    <t>Подпрограмма II «Транспорт»</t>
  </si>
  <si>
    <t xml:space="preserve">          Муниципальная программа утверждена постановлением администрации города Урай от 26.09.2017 №2759.  </t>
  </si>
  <si>
    <t xml:space="preserve">          Ответственный исполнитель муниципальной программы – муниципальное казенное учреждение  «Управление градостроительства, землепользования и природопользования города Урай».
</t>
  </si>
  <si>
    <t xml:space="preserve">          Цель муниципальной программы - повышение эффективности бюджетных расходов в долгосрочной перспективе. Обеспечение условий для устойчивого исполнения расходных обязательств муниципального образования и повышения качества управления муниципальными финансами.
    </t>
  </si>
  <si>
    <t xml:space="preserve">          Муниципальная программа утверждена постановлением администрации города Урай от 26.09.2017 №2757.  
</t>
  </si>
  <si>
    <t xml:space="preserve">          Ответственные исполнители муниципальной программы – отдел по учету и отчетности администрации  города Урай, сводно-аналитический отдел администрации города Урай. </t>
  </si>
  <si>
    <t xml:space="preserve">          Цели муниципальной программы - совершенствование муниципального управления,  повышение его эффективности; совершенствование организации муниципальной службы,  повышение ее эффективности; повышение эффективности исполнения должностными лицами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Урай.
    </t>
  </si>
  <si>
    <t>Подпрограмма I «Создание условий для совершенствования системы муниципального управления»</t>
  </si>
  <si>
    <t>Подпрограмма II «Предоставление государственных и муниципальных услуг»</t>
  </si>
  <si>
    <t>Подпрограмма III «Развитие муниципальной службы и резерва управленческих кадров»</t>
  </si>
  <si>
    <t xml:space="preserve">          Муниципальная программа утверждена постановлением администрации города Урай от 26.09.2017 №2758.  
</t>
  </si>
  <si>
    <t xml:space="preserve">          Ответственный исполнитель муниципальной программы – Муниципальное казенное учреждение «Управление  градостроительства, землепользования и природопользования города Урай». </t>
  </si>
  <si>
    <t xml:space="preserve">          Цели муниципальной программы - создание условий для устойчивого развития территорий города, рационального использования природных ресурсов на основе документов градорегулирования, способствующих дальнейшему развитию жилищной, инженерной, транспортной и социальной инфраструктур города, с учетом интересов граждан, организаций и предпринимателей по созданию благоприятных условий жизнедеятельности; вовлечение в оборот земель, находящихся в  муниципальной собственности; мониторинг и обновление электронной базы градостроительных данных,  обеспечение информационного и электронного взаимодействия; создание условий на территории города Урай для увеличения объемов индивидуального жилищного строительства.
    </t>
  </si>
  <si>
    <t>Дума города Урай, Контрольно-счетная палата города Урай</t>
  </si>
  <si>
    <t>(тыс.рублей)</t>
  </si>
  <si>
    <t xml:space="preserve">3500000000 Муниципальная программа «Развитие жилищно-коммунального комплекса и повышение энергетической эффективности в городе Урай» на 2019 - 2030 годы
                                 </t>
  </si>
  <si>
    <t>Подпрограмма I «Создание условий для обеспечения содержания объектов жилищно-коммунального комплекса города Урай»</t>
  </si>
  <si>
    <t xml:space="preserve">          Муниципальная программа утверждена постановлением администрации города Урай от 25.09.2018 №2468.  
</t>
  </si>
  <si>
    <t xml:space="preserve">          Ответственный исполнитель муниципальной программы – Муниципальное казенное учреждение «Управление жилищно-коммунального хозяйства города Урай». </t>
  </si>
  <si>
    <t xml:space="preserve">          Цели муниципальной программы -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услуг; повышение энергосбережения и энергетической эффективности.
    </t>
  </si>
  <si>
    <t>Итого:</t>
  </si>
  <si>
    <t>0200000000   Муниципальная программа «Развитие образования и молодежной политики в городе Урай» на 2019-2030 годы</t>
  </si>
  <si>
    <t xml:space="preserve">          Муниципальная программа утверждена постановлением администрации города Урай от 27.09.2018 №2502.</t>
  </si>
  <si>
    <t xml:space="preserve">          Ответственный исполнитель муниципальной программы – управление образования и молодежной политики администрации города Урай.</t>
  </si>
  <si>
    <t xml:space="preserve">Подпрограмма I «Дошкольное образование»      </t>
  </si>
  <si>
    <t xml:space="preserve">Подпрограмма IV «Развитие муниципальной методической службы»        </t>
  </si>
  <si>
    <t xml:space="preserve">Подпрограмма VI «Молодежная политика»  </t>
  </si>
  <si>
    <t xml:space="preserve">Подпрограмма VII «Каникулярный отдых»  </t>
  </si>
  <si>
    <t xml:space="preserve">          Ответственный исполнитель муниципальной программы – комитет по финансам администрации города Урай.</t>
  </si>
  <si>
    <t>Показатели</t>
  </si>
  <si>
    <t>Наименование программы</t>
  </si>
  <si>
    <t>Расходы бюджета городского округа - всего</t>
  </si>
  <si>
    <t>Расходы на реализацию муниципальных программ</t>
  </si>
  <si>
    <t>удельный вес в расходах, %</t>
  </si>
  <si>
    <t>Расходы на непрограммную деятельность</t>
  </si>
  <si>
    <t>4. Муниципальная программа «Поддержка социально ориентированных некоммерческих организаций в городе Урай» на 2018-2030 годы</t>
  </si>
  <si>
    <t>5. 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</si>
  <si>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в том числе Дорожный фонд</t>
  </si>
  <si>
    <t xml:space="preserve">          Цель муниципальной программы - повышение качества и комфорта городской среды на территории муниципального образования город Урай.</t>
  </si>
  <si>
    <t>Исполнители: Зорина Л.В., Казанцева О.М.</t>
  </si>
  <si>
    <t xml:space="preserve">8000000000 Непрограммные направления деятельности                                 </t>
  </si>
  <si>
    <t xml:space="preserve">Расходы бюджета городского округа на реализацию муниципальных программ и непрограммную деятельность                                                                  </t>
  </si>
  <si>
    <t>% исполнения к плановым назначениям отчетного периода</t>
  </si>
  <si>
    <t>% исполнения к годовым плановым назначениям</t>
  </si>
  <si>
    <t>Подпрограмма I «Модернизация и развитие учреждений в сфере культуры»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</si>
  <si>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</si>
  <si>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</si>
  <si>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Основное мероприятие «Предоставление молодым семьям социальных выплат в виде субсидий»</t>
  </si>
  <si>
    <t xml:space="preserve">Основное мероприятие «Приобретение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родителей» </t>
  </si>
  <si>
    <t>Подпрограмма III «Участие в профилактике терроризма, а также минимизации и (или)ликвидации последствий проявлений терроризма»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</si>
  <si>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</si>
  <si>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</si>
  <si>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</si>
  <si>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Основное мероприятие «Информирование населения через средства массовой информации»</t>
  </si>
  <si>
    <t>Основное мероприятие «Обеспечение деятельности муниципального бюджетного учреждения газета «Знамя»</t>
  </si>
  <si>
    <t>Основное мероприятие «Благоустройство территорий муниципального образования»</t>
  </si>
  <si>
    <t>Основное мероприятие «Изготовление и установка объектов внешнего благоустройства на общественных территориях»</t>
  </si>
  <si>
    <t xml:space="preserve">Основное мероприятие «Мероприятия по подготовке документов градорегулирования» </t>
  </si>
  <si>
    <t xml:space="preserve">Основное мероприятие «Обеспечение реализации МКУ «УГЗиП г.Урай» функций и полномочий администрации города Урай в сфере градостроительства» 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</si>
  <si>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</si>
  <si>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</si>
  <si>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2. Муниципальная программа «Развитие физической культуры, спорта и туризма в городе Урай» на 2019-2030 годы</t>
  </si>
  <si>
    <t>3. Муниципальная программа «Культура города Урай» на 2017-2021 годы</t>
  </si>
  <si>
    <t xml:space="preserve"> </t>
  </si>
  <si>
    <t>Исполнение по расходам</t>
  </si>
  <si>
    <t>Подпрограмма III "Формирование законопослушного поведения участников дорожного движения"</t>
  </si>
  <si>
    <t>Прочие мероприятия органов местного самоуправления, муниципальных учреждений</t>
  </si>
  <si>
    <t>Подпрограмма I «Развитие малого и среднего предпринимательства», в том числе:</t>
  </si>
  <si>
    <t>Региональный проект «Формирование комфортной городской среды»</t>
  </si>
  <si>
    <t xml:space="preserve">Наименование национального проекта / регионального проекта </t>
  </si>
  <si>
    <t>Всего на реализацию национальных (региональных) проектов</t>
  </si>
  <si>
    <t>Наименование программы (подпрограммы, мероприятия)</t>
  </si>
  <si>
    <t>1. Муниципальная программа «Развитие образования и молодежной политики в городе Урай» на 2019-2030 годы</t>
  </si>
  <si>
    <t>Уточненный план на 2021 год</t>
  </si>
  <si>
    <t>6. 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</si>
  <si>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 xml:space="preserve">7. Муниципальная программа «Охрана окружающей среды в границах города Урай» </t>
  </si>
  <si>
    <t xml:space="preserve">8. Муниципальная программа «Развитие транспортной системы города Урай» </t>
  </si>
  <si>
    <t>9. Муниципальная программа «Профилактика правонарушений на территории города Урай» на 2018-2030 годы</t>
  </si>
  <si>
    <t xml:space="preserve">10. 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</t>
  </si>
  <si>
    <t>11. Муниципальная программа «Информационное общество – Урай» на 2019-2030 годы</t>
  </si>
  <si>
    <t>12. Муниципальная программа «Формирование современной городской среды муниципального образования город Урай» на 2018-2022 годы</t>
  </si>
  <si>
    <t>13. Муниципальная программа «Обеспечение градостроительной деятельности на территории города Урай» на  2018-2030 годы</t>
  </si>
  <si>
    <t xml:space="preserve">14. Муниципальная программа «Управление муниципальными финансами в городе Урай» </t>
  </si>
  <si>
    <t>15. Муниципальная программа «Совершенствование и развитие муниципального управления в городе Урай» на 2018-2030 годы</t>
  </si>
  <si>
    <t>16. 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</si>
  <si>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Расходы бюджета городского округа на реализацию региональных (национальных) проектов на 2021 год</t>
  </si>
  <si>
    <t>Утверждено на 2021 год (уточненный план)</t>
  </si>
  <si>
    <t xml:space="preserve">          В составе непрограммных направлений деятельности бюджета городского округа на 2021 год предусмотрены средства на обеспечение деятельности Думы города Урай и Контрольно-счетной палаты города Урай:</t>
  </si>
  <si>
    <t>Резервный фонд администрации города Урай</t>
  </si>
  <si>
    <t>Расходы бюджета городского округа на проведение мероприятий, реализация которых осуществляется в 2021 году через инициативные проекты</t>
  </si>
  <si>
    <t>Региональный проект «Культурная среда»</t>
  </si>
  <si>
    <t>Реализация мероприятий через инициативные проекты</t>
  </si>
  <si>
    <t>0300000000 Муниципальная программа«Развитие физической культуры, спорта и туризма в городе Урай» на 2019-2030 годы</t>
  </si>
  <si>
    <t>Подпрограмма III «Обеспечение муниципальной поддержки учреждений культуры и организаций дополнительного образования в области искусства»</t>
  </si>
  <si>
    <t>0400000000   Муниципальная программа «Культура города Урай» на 2017-2021 годы»</t>
  </si>
  <si>
    <t>0700000000 Муниципальная программа «Поддержка социально ориентированных некоммерческих  организаций в городе Урай» на 2018 - 2030 годы</t>
  </si>
  <si>
    <t>0800000000 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</si>
  <si>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Основное мероприятие «Приобретение жилых помещений у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будущем»</t>
  </si>
  <si>
    <t>Основное мероприятие «Улучшение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детей-инвалидов»</t>
  </si>
  <si>
    <t xml:space="preserve">1500000000 Муниципальная программа «Охрана окружающей среды в границах города Урай» </t>
  </si>
  <si>
    <t xml:space="preserve">1800000000 Муниципальная программа «Развитие транспортной системы города Урай» </t>
  </si>
  <si>
    <t xml:space="preserve">2200000000 Муниципальная программа «Профилактика правонарушений на территории города Урай» на 2018-2030 годы </t>
  </si>
  <si>
    <t>2300000000 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</t>
  </si>
  <si>
    <t>2400000000 Муниципальная программа «Информационное общество – Урай» на 2019-2030 годы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</si>
  <si>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</si>
  <si>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 xml:space="preserve">2500000000 Муниципальная программа «Формирование современной городской среды муниципального образования город Урай» на 2018-2022 годы» </t>
  </si>
  <si>
    <t xml:space="preserve">2600000000 Муниципальная программа «Обеспечение градостроительной деятельности на территории города Урай» на  2018-2030 годы                                   </t>
  </si>
  <si>
    <t>Основное мероприятие «Строительство систем инженерной инфраструктуры в целях обеспечения инженерной подготовки земельных участков для жилищного строительства»</t>
  </si>
  <si>
    <t xml:space="preserve">2800000000 Муниципальная программа «Управление муниципальными финансами в городе Урай» </t>
  </si>
  <si>
    <t xml:space="preserve">          Муниципальная программа утверждена постановлением администрации города Урай от от 26.09.2017 №2757.  
</t>
  </si>
  <si>
    <t xml:space="preserve">          Муниципальная программа утверждена постановлением администрации города Урай от  от  30.09.2020 №2366.   </t>
  </si>
  <si>
    <t xml:space="preserve">          Муниципальная программа утверждена постановлением администрации города Урай от от  29.09.2020 №2341.  
</t>
  </si>
  <si>
    <t xml:space="preserve">          Муниципальная программа утверждена постановлением администрации города Урай от 30.09.2020 №2358.  </t>
  </si>
  <si>
    <t xml:space="preserve">Основное мероприятие «Организация планирования, исполнения бюджета и формирование отчетности об исполнении бюджета городского округа» </t>
  </si>
  <si>
    <t xml:space="preserve">Основное мероприятие «Соблюдение норм Бюджетного кодекса Российской Федерации (статьи 111, 184.1)» </t>
  </si>
  <si>
    <t xml:space="preserve">Основное мероприятие «Обеспечение деятельности Комитета по финансам администрации города Урай» </t>
  </si>
  <si>
    <t xml:space="preserve">Основное мероприятие «Реализация мер, направленных на увеличение налоговых и неналоговых доходов бюджета городского округа» </t>
  </si>
  <si>
    <t>Расходы в отчетном периоде производились в соответствии с условиями муниципального контракта.</t>
  </si>
  <si>
    <t>Расходы в отчетном периоде производились с учетом фактического исполнения.</t>
  </si>
  <si>
    <t xml:space="preserve">2900000000 Муниципальная программа «Совершенствование и развитие муниципального управления в городе Урай» на 2018-2030 годы» </t>
  </si>
  <si>
    <t xml:space="preserve">Подпрограмма IV «Поддержка местных (муниципальных) инициатив и участия населения в осуществлении местного самоуправления на территории муниципального образования город Урай»  </t>
  </si>
  <si>
    <t>Всего на проведение мероприятий через инициативные проекты, в том числе:</t>
  </si>
  <si>
    <t xml:space="preserve">Примечание (причины неисполнения от плановых назначений отчетного периода) </t>
  </si>
  <si>
    <t>Экономия в результате фактически произведенных расходов (наличие больничных листов, оплата путевок и проезда санаторно-курортного лечения,  служебные командировки, оплатой услуг связи и прочих расходов)</t>
  </si>
  <si>
    <t xml:space="preserve">Неосвоение средств обусловлено длительностью сбора документов заявителями, отсутствием регистрации перехода права собственности для осуществления выплаты заявителям. </t>
  </si>
  <si>
    <t>Экономия в результате наличия вакансий (отсутсвие главного редактора, специалиста по продвижению СМИ, редактора), а так же в связи с меньшими фактическими расходами по печати газеты.</t>
  </si>
  <si>
    <t>Оплата произведена по факту оказания информационных услуг.</t>
  </si>
  <si>
    <t>Расходы по содержанию администрации города производились с учетом фактического исполнения.</t>
  </si>
  <si>
    <t>Экономия в результате обучения муниципальных служащих в дистанционном формате.</t>
  </si>
  <si>
    <t>Оплата произведена за фактически выполненные работы по объектам внешнего благоустройства.</t>
  </si>
  <si>
    <t>Расходы производились с учетом фактического исполнения.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</si>
  <si>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</si>
  <si>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Неосвоение средств в связи с отказом от проведения конкурса "Урайская карусель" и принятия решения о проведении конкурса "Юный художник", который состоится в октябре 2021 года</t>
  </si>
  <si>
    <t xml:space="preserve">В связи с направлением доп.заявки в округ на приобретение жилья была предусмотрена доля софинансирования местного бюджета. </t>
  </si>
  <si>
    <t>Причина отклонения связана с экономией средств сложившихся в результате заключения договора.</t>
  </si>
  <si>
    <t>6. 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</si>
  <si>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 xml:space="preserve">          Расходы бюджета городского округа город Урай на реализацию муниципальных программ за 9 месяцев 2021 года составили: </t>
  </si>
  <si>
    <t>план на 01.10.2021</t>
  </si>
  <si>
    <t xml:space="preserve">исполнено на 01.10.2021 </t>
  </si>
  <si>
    <t>1.Национальный проект «Культура»</t>
  </si>
  <si>
    <t>2. Национальный проект «Жилье и городская среда»</t>
  </si>
  <si>
    <t>3. Национальный проект «Малое и среднее предпринимательство и поддержка индивидуальной предпринимательской инициативы»</t>
  </si>
  <si>
    <t>Реализация инициативных проектов, отобранных по результатам конкурса (инициативный проект "IT-компетенций "ТЕРРИТОРИЯ РАВНЫХ")</t>
  </si>
  <si>
    <t>Не освоение средств по объектам:1) «Капитальный ремонт МБОУ «Гимназия им А.И. Яковлева» не выполнены проектные работы. Ведется претензионная работа и направлено решение заказчика об одностороннем отказе от исполнения договора. 2)«Реконструкция МБДОУ №19» по договору не выполнены проектные работы на сумму 1149,9 тыс. руб. Ведется претензионная работа. 3)«Капитальный ремонт МБОУ СОШ № 6» заключены договора  на технологическое присоединение энергопринимающих устройств в сумме 17,2 тыс.руб. со сроком исполнения II квартал 2022 года и на выполнение работ по установке наружных дверных блоков в сумме 194,2 тыс.руб. со сроком исполнения IV квартал 2021 года.</t>
  </si>
  <si>
    <t>Реализация инициативных проектов, отобранных по результатам конкурса (инициативный проект «IT-компетенций «ТЕРРИТОРИЯ РАВНЫХ»)</t>
  </si>
  <si>
    <t xml:space="preserve">Реализация инициативных проектов, отобранных по результатам конкурса (инициативные проекты «Развитие и популяризация биатлона и лыжных гонок в городе Урай», «Ремонт трибуны городского стадиона  «Нефтяник» на 500 мест ) </t>
  </si>
  <si>
    <t xml:space="preserve">Реализация инициативных проектов, отобранных по результатам конкурса (инициативный проект «Развитие и популяризация биатлона и лыжных гонок в городе Урай») </t>
  </si>
  <si>
    <t xml:space="preserve">Реализация инициативных проектов, отобранных по результатам конкурса (инициативный проект «Ремонт трибуны городского стадиона  «Нефтяник» на 500 мест) </t>
  </si>
  <si>
    <t>Выданы свидетельства 13 молодым семьям, одна из семей субсидией не воспользовалась.</t>
  </si>
  <si>
    <t>Региональный проект  «Акселерация субъектов малого и среднего предпринимательства»
(финансовая поддержка субъектам малого и среднего предпринимательства)</t>
  </si>
  <si>
    <t>Подпрограмма II «Развитие сельскохозяйственных товаропроизводителей»</t>
  </si>
  <si>
    <t>Причина отколонения связана с поздним предоставлением документов на оплату за оказанные услуги. Оплата будет произведена в 4 квартале 2021 года.</t>
  </si>
  <si>
    <t>Реализация инициативных проектов, отобранных по результатам конкурса («Пусть наш двор станет лучше» (Обустройство 5 придомовых территорий в мкр. 2 и 2А новыми детскими площадками для игр), «Создание условий для работы в городе Урай городских центров временного содержания бездомных собак и кошек (Обустройство центра временного содержания собак без владельцев «101 Дворянин», помещения для размещения центр временного содержания кошек без владельцев «Кошкин дом»)</t>
  </si>
  <si>
    <t xml:space="preserve">В отчетном периоде средства кредитных организаций не привлекались. </t>
  </si>
  <si>
    <t>Реализация инициативных проектов, отобранных по результатам конкурса («Изготовление и установка на набережной реки Конда им. Александра Петрова «Берег Сури» арт-объекта, символизирующего птицу Сури, «Обустройство в районе Управления социальной защиты населения места отдыха с установкой беседки»</t>
  </si>
  <si>
    <t>Реализация инициативных проектов, отобранных по результатам конкурса («Обустройство в районе Управления социальной защиты населения места отдыха с установкой беседки»)</t>
  </si>
  <si>
    <t>Реализация инициативных проектов, отобранных по результатам конкурса (инициативный проект «Изготовление и установка на набережной реки Конда им. Александра Петрова «Берег Сури» арт-объекта, символизирующего птицу Сури)</t>
  </si>
  <si>
    <t>Реализация инициативных проектов, отобранных по результатам конкурса (инициативный проект «Пусть наш двор станет лучше» (Обустройство 5 придомовых территорий в мкр. 2 и 2А новыми детскими площадками для игр)</t>
  </si>
  <si>
    <t>Реализация инициативных проектов, отобранных по результатам конкурса (инициативный проект «Создание условий для работы в городе Урай городских центров временного содержания бездомных собак и кошек (Обустройство центра временного содержания собак без владельцев «101 Дворянин», помещения для размещения центр временного содержания кошек без владельцев «Кошкин дом»)</t>
  </si>
  <si>
    <t>Неосвоение средств  в сумме 798,0 тыс.руб. по объекту "Выполнение комплекса планировочных работ территории микрорайона Солнечный (этап – 1)"  по причине не предоставления Подрядчиком акта выполненных работ в указанные сроки. Оплата будет произведена в IV квартале 2021 года.</t>
  </si>
  <si>
    <t>Контракт на изготовление и установкуарт-объекта, символизирующего птицу Сури  на набережной реки Конда имени Александра Петрова заключен 28.07.2021, со сроком завершения и оплаты -4 квартал 2021 года.</t>
  </si>
  <si>
    <t xml:space="preserve">Отмена и перенос мероприятий в связи с пандемией .
</t>
  </si>
  <si>
    <t xml:space="preserve">Расходы осуществлялись с учетом фактического исполнения (экономия по содержанию МКУ "ЕДДС"). </t>
  </si>
  <si>
    <t xml:space="preserve">Подпрограмма IV «Участие в профилактике экстремизма,  а также минимизации и (или)ликвидации последствий проявлений экстремизма» </t>
  </si>
  <si>
    <t>Экономия в связи с организацией второй и третьей смены лагерей дневного пребывания детей в он-лайн режиме.</t>
  </si>
  <si>
    <r>
      <t>Региональный проект «Культурная среда»</t>
    </r>
    <r>
      <rPr>
        <sz val="11"/>
        <color theme="1"/>
        <rFont val="Times New Roman"/>
        <family val="1"/>
        <charset val="204"/>
      </rPr>
      <t xml:space="preserve"> (обновление материально-технической базы Детской школы искусств (приобретение музыкальных инструментов, оборудования и учебных материалов))</t>
    </r>
  </si>
  <si>
    <r>
      <rPr>
        <b/>
        <sz val="11"/>
        <color theme="1"/>
        <rFont val="Times New Roman"/>
        <family val="1"/>
        <charset val="204"/>
      </rPr>
      <t xml:space="preserve">Региональный проект «Формирование комфортной городской среды» </t>
    </r>
    <r>
      <rPr>
        <sz val="11"/>
        <color theme="1"/>
        <rFont val="Times New Roman"/>
        <family val="1"/>
        <charset val="204"/>
      </rPr>
      <t>(благоустроительные работы на объекте «Набережная реки Конда имени Александра Петрова» (1 этап)). В 2020 году проект «Набережная  реки Конда имени Александра Петрова» признан победителем Всероссийского конкурса лучших проектов создания комфортной городской среды. На реализацию проекта муниципальному образованию из федерального бюджета доведены межбюджетные трансферты в сумме 70 млн.руб.</t>
    </r>
  </si>
  <si>
    <r>
      <t xml:space="preserve">Региональный проект «Акселерация субъектов малого и среднего предпринимательства» </t>
    </r>
    <r>
      <rPr>
        <sz val="11"/>
        <color theme="1"/>
        <rFont val="Times New Roman"/>
        <family val="1"/>
        <charset val="204"/>
      </rPr>
      <t>(финансовая поддержка субъектам малого и среднего предпринимательства)</t>
    </r>
  </si>
  <si>
    <t xml:space="preserve">Наименование проекта </t>
  </si>
  <si>
    <t>2. Муниципальная программа«Развитие физической культуры, спорта и туризма в городе Урай» на 2019-2030 годы, в том числе:</t>
  </si>
  <si>
    <t>3. Муниципальная программа «Культура города Урай» на 2017-2021 годы»</t>
  </si>
  <si>
    <t>4. Муниципальная программа «Формирование современной городской среды муниципального образования город Урай» на 2018-2022 годы</t>
  </si>
  <si>
    <t xml:space="preserve">5. Муниципальная программа «Совершенствование и развитие муниципального управления в городе Урай» на 2018-2030 годы» </t>
  </si>
  <si>
    <t xml:space="preserve">          Более подробная информация в разрезе мероприятий муниципальных программ отражена в отчетах о ходе исполнения комплексного плана (сетевого графика) реализации муниципальных программ и размещена на официальном сайте органов местного самоуправления в разделе Экономика / Стратегическое планирование / Муниципальные программы  http://uray.ru/municipalnye-programmy.  </t>
  </si>
  <si>
    <r>
      <t xml:space="preserve">Председатель Комитета по финансам администрации города Урай  </t>
    </r>
    <r>
      <rPr>
        <u/>
        <sz val="12"/>
        <color theme="1"/>
        <rFont val="Times New Roman"/>
        <family val="1"/>
        <charset val="204"/>
      </rPr>
      <t xml:space="preserve">                                </t>
    </r>
    <r>
      <rPr>
        <sz val="12"/>
        <color theme="1"/>
        <rFont val="Times New Roman"/>
        <family val="1"/>
        <charset val="204"/>
      </rPr>
      <t xml:space="preserve"> И.В. Хусаинова</t>
    </r>
  </si>
  <si>
    <t>Неосвоение средств связано с поздним выполнением работ и подписанием актов сдачи-приемки  работ на объекте «Стадион Нефтяник» 23 сентября 2021 года. Заявка на получение субсидии из ОБ была направлена в округ 28.09.2021. Оплата за выполненные работы будет произведена в IV квартале 2021 года.</t>
  </si>
  <si>
    <t>Оплата произведена за фактически выполненные работы. Кроме того в рамках проведения субботников на территории города Урай за 9 месяцев сложилась экономия (осуществлен вывоз мусора в меньшем объеме, чем планировалось).</t>
  </si>
  <si>
    <t>Освоение средств осуществлялось по факту возникновения потребности в расходах на реализацию мероприятий, связанных с профилактикой и устранением последствий распространения новой коронавирусной инфекции, вызванной COVID-19. Кроме того неосвоены средства МК №38 от 26.10.2020 в сумме 1 722,8 тыс.руб. выполнение работ по ремонту общего имущества многоквартирного дома по решению суда (адрес г.Урай мкр.1 дом 5). В связи со смертью подрядчика контракт расторгнут в одностороннем порядке по решению ФАС.</t>
  </si>
  <si>
    <t xml:space="preserve">Экономия по мероприятию "Капитальный ремонт, ремонт  и содержание автомобильных дорог" содержание объекта "Объездная автомобильная дорога г.Урай" закрыто по фактически произведенным расходам. Кроме того, не освоены средства местного бюджета в сумме 1964,7 тыс. руб. на ремонт автомобильных дорог местного значения.  по  ул.Ленина, ул.Космонавтов, ул.Шевченко, ул. Парковая связано с  согласованием  объемов работ и процедурой электронного аукциона, в связи с этим контракт заключен 24.09.2021г. со сроком исполнения IV квартал 2021г. </t>
  </si>
  <si>
    <t xml:space="preserve">Неосвоение средств связано с заключением контрактов на изготовление тех.планов по объектам "Благоустройство территорий в микрорайоне "Солнечный", "Водоотведение в районе жилого дома №71, мкр.1Д", "Благоустройство территории в микрорайоне Солнечный по ул.Светлая, ул.Задорная", проезд №1, проезд №3 - срок исполнения 4 квартал 2021 года, установка бордюров и установка МАФов на объекте "Благоустройство дворовой территории в районе жилых домов №№12-16, мкр. 3" со сроком исполнения 4 квартал 2021 года.                                                                                  
</t>
  </si>
  <si>
    <t xml:space="preserve">Работы на объекте "Благоустройство набережной реки Конда  имени Александра Петрова" ведутся согласно графика производства работ, приемка и оплата работ производится за фактически выполненные объемы. Кроме того, по объекту "Благоустройство дворовой территории в районе жилых домов №№12-16, мкр.3 подрядной организацией нарушены сроки исполнения контракта по причине ненадлежащего планирования и организации строительного процесса подрядчиком (ведутся претензионные работы). Исполнение расходных обязательств планируется осуществить в 4 квартале. </t>
  </si>
  <si>
    <t xml:space="preserve"> Инициативный проект "Пусть наш двор станет лучше" не исполнен в срок, так как подрядчик не выполнил поставку детского игрового оборудования и МАФ в срок. За нарушение сроков поставки подрядчику выставлена претензия и начислены пени за каждый день просрочки на общую сумму 15,5 т. руб.Перенесен срок выполнения работ по монтажу детского игрового оборудования. Все работы будут выполнены в октябре 2021 года.</t>
  </si>
  <si>
    <t>Неосвоение средств в связи с не выполнением кадастровых работ по земельным участкам под строит-во многоквартирных домов по ул.Толстого, мкр.Центральный. Задержка в связи с техническим сбоем в Росреестре, подрядчик не может завершить работу, т.к. Росреестр не отработал заявку о постановке на кадастровый учет.</t>
  </si>
  <si>
    <t>Средства предусмотрены на финансовое обеспечение непредвиденных расходов, необходимость в которых возникла после принятия бюджета городского округа город Урай на соответствующий финансовый год. За отчетный период 2021 года из резервного фонда администрации города Урай выделено 2 771,4 тыс.рублей (исполнение судебных решений).</t>
  </si>
  <si>
    <t xml:space="preserve">Неосвоение средств по следующим объектам:                                                                                                             1)"Инженерные сети в мкр. 1 "А", в связи с проработкой технического задания на корректировку ПСД и поисками потенциальных проектировщиков, в 4 квартале планируется заключение договора;  2) "Инженерные сети по ул.Спокойная, Южная в городе Урай", в связи с тем, что при опубликовании закупки на выполнение работ не подано ни одной заявки. В настоящее время ведутся переговоры с потенциальными подрядчиками и подготовка повторной закупки.                                                                                                                   3) "Инженерные сети и проезды мкр.Солнечный", в связи с нарушением сроков  выполнения работ по проектированию объекта. По сетям водоснабжения документы на закупку в сумме   6 575,9 тыс.руб. в стадии подготовки, на выполнение проездов 24.09.21 размещена закупка в сумме 5 241,5 тыс.руб.                                                                                      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</si>
</sst>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  <numFmt numFmtId="167" formatCode="#,##0.0;[Red]\-#,##0.0;0.0"/>
    <numFmt numFmtId="168" formatCode="0000000000"/>
    <numFmt numFmtId="169" formatCode="#,##0.0"/>
    <numFmt numFmtId="170" formatCode="0.0"/>
    <numFmt numFmtId="171" formatCode="#,##0.0_ ;\-#,##0.0\ "/>
    <numFmt numFmtId="172" formatCode="_-* #,##0.0_р_._-;\-* #,##0.0_р_._-;_-* &quot;-&quot;?_р_._-;_-@_-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0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342">
    <xf numFmtId="0" fontId="0" fillId="0" borderId="0" xfId="0"/>
    <xf numFmtId="165" fontId="5" fillId="2" borderId="1" xfId="1" applyNumberFormat="1" applyFont="1" applyFill="1" applyBorder="1"/>
    <xf numFmtId="0" fontId="6" fillId="0" borderId="0" xfId="0" applyFont="1" applyBorder="1" applyAlignment="1">
      <alignment wrapText="1"/>
    </xf>
    <xf numFmtId="165" fontId="6" fillId="0" borderId="0" xfId="1" applyNumberFormat="1" applyFont="1" applyBorder="1" applyAlignment="1">
      <alignment wrapText="1"/>
    </xf>
    <xf numFmtId="165" fontId="5" fillId="2" borderId="0" xfId="1" applyNumberFormat="1" applyFont="1" applyFill="1" applyBorder="1" applyAlignment="1">
      <alignment wrapText="1"/>
    </xf>
    <xf numFmtId="165" fontId="5" fillId="2" borderId="0" xfId="1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center" wrapText="1"/>
    </xf>
    <xf numFmtId="165" fontId="13" fillId="2" borderId="0" xfId="1" applyNumberFormat="1" applyFont="1" applyFill="1" applyBorder="1" applyAlignment="1">
      <alignment vertical="center"/>
    </xf>
    <xf numFmtId="165" fontId="14" fillId="2" borderId="0" xfId="1" applyNumberFormat="1" applyFont="1" applyFill="1" applyBorder="1" applyAlignment="1">
      <alignment vertical="center"/>
    </xf>
    <xf numFmtId="165" fontId="5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165" fontId="5" fillId="0" borderId="0" xfId="1" applyNumberFormat="1" applyFont="1" applyFill="1"/>
    <xf numFmtId="165" fontId="7" fillId="2" borderId="0" xfId="1" applyNumberFormat="1" applyFont="1" applyFill="1" applyAlignment="1">
      <alignment horizontal="justify" vertical="center"/>
    </xf>
    <xf numFmtId="165" fontId="11" fillId="2" borderId="0" xfId="1" applyNumberFormat="1" applyFont="1" applyFill="1" applyAlignment="1">
      <alignment horizontal="justify" vertical="center"/>
    </xf>
    <xf numFmtId="0" fontId="11" fillId="2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wrapText="1"/>
    </xf>
    <xf numFmtId="165" fontId="14" fillId="2" borderId="0" xfId="1" applyNumberFormat="1" applyFont="1" applyFill="1"/>
    <xf numFmtId="165" fontId="5" fillId="2" borderId="0" xfId="1" applyNumberFormat="1" applyFont="1" applyFill="1"/>
    <xf numFmtId="165" fontId="15" fillId="2" borderId="0" xfId="1" applyNumberFormat="1" applyFont="1" applyFill="1"/>
    <xf numFmtId="0" fontId="17" fillId="2" borderId="0" xfId="0" applyFont="1" applyFill="1"/>
    <xf numFmtId="0" fontId="0" fillId="2" borderId="0" xfId="0" applyFont="1" applyFill="1"/>
    <xf numFmtId="0" fontId="18" fillId="2" borderId="0" xfId="0" applyFont="1" applyFill="1"/>
    <xf numFmtId="165" fontId="5" fillId="2" borderId="0" xfId="1" applyNumberFormat="1" applyFont="1" applyFill="1" applyAlignment="1">
      <alignment vertical="center"/>
    </xf>
    <xf numFmtId="165" fontId="12" fillId="2" borderId="0" xfId="1" applyNumberFormat="1" applyFont="1" applyFill="1" applyAlignment="1">
      <alignment vertical="center"/>
    </xf>
    <xf numFmtId="165" fontId="13" fillId="2" borderId="0" xfId="1" applyNumberFormat="1" applyFont="1" applyFill="1" applyAlignment="1">
      <alignment vertical="center"/>
    </xf>
    <xf numFmtId="165" fontId="14" fillId="2" borderId="0" xfId="1" applyNumberFormat="1" applyFont="1" applyFill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165" fontId="22" fillId="0" borderId="0" xfId="1" applyNumberFormat="1" applyFont="1" applyBorder="1"/>
    <xf numFmtId="165" fontId="6" fillId="2" borderId="1" xfId="1" applyNumberFormat="1" applyFont="1" applyFill="1" applyBorder="1" applyAlignment="1">
      <alignment wrapText="1"/>
    </xf>
    <xf numFmtId="0" fontId="5" fillId="2" borderId="0" xfId="0" applyFont="1" applyFill="1" applyBorder="1" applyAlignment="1">
      <alignment vertical="center"/>
    </xf>
    <xf numFmtId="0" fontId="26" fillId="2" borderId="0" xfId="0" applyFont="1" applyFill="1"/>
    <xf numFmtId="0" fontId="4" fillId="0" borderId="0" xfId="0" applyNumberFormat="1" applyFont="1" applyFill="1" applyBorder="1" applyAlignment="1">
      <alignment horizontal="justify" wrapText="1"/>
    </xf>
    <xf numFmtId="165" fontId="27" fillId="2" borderId="0" xfId="1" applyNumberFormat="1" applyFont="1" applyFill="1" applyAlignment="1">
      <alignment horizontal="left"/>
    </xf>
    <xf numFmtId="165" fontId="28" fillId="2" borderId="0" xfId="1" applyNumberFormat="1" applyFont="1" applyFill="1"/>
    <xf numFmtId="165" fontId="26" fillId="2" borderId="0" xfId="1" applyNumberFormat="1" applyFont="1" applyFill="1"/>
    <xf numFmtId="0" fontId="0" fillId="2" borderId="0" xfId="0" applyFont="1" applyFill="1" applyAlignment="1"/>
    <xf numFmtId="165" fontId="24" fillId="2" borderId="0" xfId="1" applyNumberFormat="1" applyFont="1" applyFill="1"/>
    <xf numFmtId="165" fontId="25" fillId="2" borderId="0" xfId="1" applyNumberFormat="1" applyFont="1" applyFill="1"/>
    <xf numFmtId="165" fontId="0" fillId="2" borderId="0" xfId="1" applyNumberFormat="1" applyFont="1" applyFill="1"/>
    <xf numFmtId="49" fontId="30" fillId="2" borderId="0" xfId="0" applyNumberFormat="1" applyFont="1" applyFill="1" applyBorder="1" applyAlignment="1">
      <alignment wrapText="1"/>
    </xf>
    <xf numFmtId="165" fontId="30" fillId="2" borderId="0" xfId="1" applyNumberFormat="1" applyFont="1" applyFill="1" applyBorder="1" applyAlignment="1">
      <alignment horizontal="center" wrapText="1"/>
    </xf>
    <xf numFmtId="165" fontId="23" fillId="2" borderId="0" xfId="1" applyNumberFormat="1" applyFont="1" applyFill="1"/>
    <xf numFmtId="165" fontId="18" fillId="2" borderId="0" xfId="1" applyNumberFormat="1" applyFont="1" applyFill="1"/>
    <xf numFmtId="165" fontId="6" fillId="2" borderId="0" xfId="1" applyNumberFormat="1" applyFont="1" applyFill="1" applyBorder="1" applyAlignment="1">
      <alignment horizontal="center" wrapText="1"/>
    </xf>
    <xf numFmtId="0" fontId="5" fillId="2" borderId="0" xfId="0" applyFont="1" applyFill="1"/>
    <xf numFmtId="165" fontId="11" fillId="2" borderId="0" xfId="1" applyNumberFormat="1" applyFont="1" applyFill="1" applyBorder="1" applyAlignment="1">
      <alignment horizontal="center" wrapText="1"/>
    </xf>
    <xf numFmtId="0" fontId="11" fillId="2" borderId="0" xfId="0" applyFont="1" applyFill="1"/>
    <xf numFmtId="0" fontId="5" fillId="0" borderId="0" xfId="0" applyFont="1" applyFill="1"/>
    <xf numFmtId="0" fontId="15" fillId="2" borderId="0" xfId="0" applyFont="1" applyFill="1"/>
    <xf numFmtId="0" fontId="1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5" fontId="5" fillId="2" borderId="0" xfId="1" applyNumberFormat="1" applyFont="1" applyFill="1" applyAlignment="1"/>
    <xf numFmtId="0" fontId="5" fillId="2" borderId="0" xfId="0" applyFont="1" applyFill="1" applyAlignment="1"/>
    <xf numFmtId="0" fontId="16" fillId="2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5" fontId="21" fillId="0" borderId="0" xfId="1" applyNumberFormat="1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vertical="center" wrapText="1"/>
    </xf>
    <xf numFmtId="165" fontId="21" fillId="0" borderId="0" xfId="0" applyNumberFormat="1" applyFont="1" applyFill="1" applyBorder="1" applyAlignment="1">
      <alignment vertical="center" wrapText="1"/>
    </xf>
    <xf numFmtId="165" fontId="10" fillId="0" borderId="0" xfId="0" applyNumberFormat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vertical="center" wrapText="1"/>
    </xf>
    <xf numFmtId="166" fontId="21" fillId="0" borderId="0" xfId="0" applyNumberFormat="1" applyFont="1" applyFill="1" applyBorder="1" applyAlignment="1">
      <alignment vertical="center" wrapText="1"/>
    </xf>
    <xf numFmtId="164" fontId="9" fillId="0" borderId="0" xfId="1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12" fillId="2" borderId="0" xfId="0" applyFont="1" applyFill="1"/>
    <xf numFmtId="165" fontId="6" fillId="2" borderId="0" xfId="1" applyNumberFormat="1" applyFont="1" applyFill="1" applyBorder="1" applyAlignment="1">
      <alignment horizontal="left"/>
    </xf>
    <xf numFmtId="0" fontId="6" fillId="2" borderId="0" xfId="0" applyFont="1" applyFill="1" applyAlignment="1">
      <alignment horizontal="justify" vertical="center"/>
    </xf>
    <xf numFmtId="0" fontId="14" fillId="2" borderId="0" xfId="0" applyFont="1" applyFill="1"/>
    <xf numFmtId="168" fontId="6" fillId="0" borderId="0" xfId="2" applyNumberFormat="1" applyFont="1" applyFill="1" applyBorder="1" applyAlignment="1" applyProtection="1">
      <alignment wrapText="1"/>
      <protection hidden="1"/>
    </xf>
    <xf numFmtId="170" fontId="6" fillId="2" borderId="0" xfId="0" applyNumberFormat="1" applyFont="1" applyFill="1" applyBorder="1" applyAlignment="1">
      <alignment horizontal="right" wrapText="1"/>
    </xf>
    <xf numFmtId="165" fontId="6" fillId="2" borderId="0" xfId="1" applyNumberFormat="1" applyFont="1" applyFill="1" applyBorder="1" applyAlignment="1">
      <alignment horizontal="right"/>
    </xf>
    <xf numFmtId="168" fontId="32" fillId="0" borderId="0" xfId="0" applyNumberFormat="1" applyFont="1" applyFill="1" applyBorder="1" applyAlignment="1" applyProtection="1">
      <alignment wrapText="1"/>
      <protection hidden="1"/>
    </xf>
    <xf numFmtId="166" fontId="32" fillId="0" borderId="0" xfId="0" applyNumberFormat="1" applyFont="1" applyFill="1" applyBorder="1" applyAlignment="1">
      <alignment wrapText="1"/>
    </xf>
    <xf numFmtId="165" fontId="32" fillId="2" borderId="0" xfId="1" applyNumberFormat="1" applyFont="1" applyFill="1" applyBorder="1" applyAlignment="1">
      <alignment horizontal="left"/>
    </xf>
    <xf numFmtId="165" fontId="32" fillId="2" borderId="0" xfId="1" applyNumberFormat="1" applyFont="1" applyFill="1" applyBorder="1"/>
    <xf numFmtId="0" fontId="6" fillId="2" borderId="0" xfId="1" applyNumberFormat="1" applyFont="1" applyFill="1" applyBorder="1" applyAlignment="1">
      <alignment wrapText="1"/>
    </xf>
    <xf numFmtId="168" fontId="6" fillId="0" borderId="0" xfId="0" applyNumberFormat="1" applyFont="1" applyFill="1" applyBorder="1" applyAlignment="1" applyProtection="1">
      <alignment wrapText="1"/>
      <protection hidden="1"/>
    </xf>
    <xf numFmtId="170" fontId="6" fillId="2" borderId="0" xfId="0" applyNumberFormat="1" applyFont="1" applyFill="1" applyBorder="1" applyAlignment="1">
      <alignment horizontal="center"/>
    </xf>
    <xf numFmtId="165" fontId="5" fillId="2" borderId="0" xfId="1" applyNumberFormat="1" applyFont="1" applyFill="1" applyBorder="1"/>
    <xf numFmtId="165" fontId="8" fillId="2" borderId="0" xfId="1" applyNumberFormat="1" applyFont="1" applyFill="1" applyBorder="1" applyAlignment="1">
      <alignment horizontal="justify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justify" vertical="center"/>
    </xf>
    <xf numFmtId="165" fontId="17" fillId="2" borderId="0" xfId="1" applyNumberFormat="1" applyFont="1" applyFill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5" fillId="2" borderId="4" xfId="0" applyFont="1" applyFill="1" applyBorder="1" applyAlignment="1">
      <alignment wrapText="1"/>
    </xf>
    <xf numFmtId="166" fontId="35" fillId="2" borderId="1" xfId="0" applyNumberFormat="1" applyFont="1" applyFill="1" applyBorder="1" applyAlignment="1">
      <alignment wrapText="1"/>
    </xf>
    <xf numFmtId="165" fontId="35" fillId="2" borderId="1" xfId="1" applyNumberFormat="1" applyFont="1" applyFill="1" applyBorder="1"/>
    <xf numFmtId="165" fontId="0" fillId="2" borderId="1" xfId="1" applyNumberFormat="1" applyFont="1" applyFill="1" applyBorder="1" applyAlignment="1">
      <alignment horizontal="center"/>
    </xf>
    <xf numFmtId="0" fontId="36" fillId="2" borderId="4" xfId="0" applyFont="1" applyFill="1" applyBorder="1" applyAlignment="1">
      <alignment wrapText="1"/>
    </xf>
    <xf numFmtId="166" fontId="36" fillId="2" borderId="1" xfId="0" applyNumberFormat="1" applyFont="1" applyFill="1" applyBorder="1" applyAlignment="1">
      <alignment wrapText="1"/>
    </xf>
    <xf numFmtId="165" fontId="36" fillId="2" borderId="1" xfId="1" applyNumberFormat="1" applyFont="1" applyFill="1" applyBorder="1"/>
    <xf numFmtId="0" fontId="36" fillId="2" borderId="1" xfId="0" applyFont="1" applyFill="1" applyBorder="1" applyAlignment="1">
      <alignment wrapText="1"/>
    </xf>
    <xf numFmtId="166" fontId="36" fillId="2" borderId="3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65" fontId="4" fillId="0" borderId="3" xfId="1" applyNumberFormat="1" applyFont="1" applyBorder="1" applyAlignment="1">
      <alignment wrapText="1"/>
    </xf>
    <xf numFmtId="165" fontId="4" fillId="2" borderId="1" xfId="1" applyNumberFormat="1" applyFont="1" applyFill="1" applyBorder="1" applyAlignment="1">
      <alignment wrapText="1"/>
    </xf>
    <xf numFmtId="0" fontId="18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wrapText="1"/>
    </xf>
    <xf numFmtId="165" fontId="4" fillId="0" borderId="3" xfId="1" applyNumberFormat="1" applyFont="1" applyFill="1" applyBorder="1" applyAlignment="1" applyProtection="1">
      <alignment wrapText="1"/>
      <protection hidden="1"/>
    </xf>
    <xf numFmtId="0" fontId="18" fillId="2" borderId="1" xfId="1" applyNumberFormat="1" applyFont="1" applyFill="1" applyBorder="1" applyAlignment="1">
      <alignment horizontal="left" wrapText="1"/>
    </xf>
    <xf numFmtId="167" fontId="4" fillId="0" borderId="1" xfId="2" applyNumberFormat="1" applyFont="1" applyFill="1" applyBorder="1" applyAlignment="1" applyProtection="1">
      <alignment horizontal="left" wrapText="1"/>
      <protection hidden="1"/>
    </xf>
    <xf numFmtId="168" fontId="36" fillId="0" borderId="1" xfId="2" applyNumberFormat="1" applyFont="1" applyFill="1" applyBorder="1" applyAlignment="1" applyProtection="1">
      <alignment wrapText="1"/>
      <protection hidden="1"/>
    </xf>
    <xf numFmtId="0" fontId="4" fillId="0" borderId="1" xfId="0" applyFont="1" applyBorder="1" applyAlignment="1">
      <alignment wrapText="1"/>
    </xf>
    <xf numFmtId="165" fontId="18" fillId="2" borderId="1" xfId="1" applyNumberFormat="1" applyFont="1" applyFill="1" applyBorder="1" applyAlignment="1">
      <alignment horizontal="left" wrapText="1"/>
    </xf>
    <xf numFmtId="165" fontId="0" fillId="2" borderId="1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wrapText="1"/>
    </xf>
    <xf numFmtId="0" fontId="0" fillId="2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justify" vertical="center" wrapText="1"/>
    </xf>
    <xf numFmtId="165" fontId="23" fillId="2" borderId="0" xfId="1" applyNumberFormat="1" applyFont="1" applyFill="1" applyBorder="1" applyAlignment="1">
      <alignment horizontal="center" wrapText="1"/>
    </xf>
    <xf numFmtId="165" fontId="17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vertical="center" wrapText="1"/>
    </xf>
    <xf numFmtId="0" fontId="35" fillId="2" borderId="1" xfId="0" applyFont="1" applyFill="1" applyBorder="1" applyAlignment="1">
      <alignment wrapText="1"/>
    </xf>
    <xf numFmtId="165" fontId="0" fillId="2" borderId="1" xfId="1" applyNumberFormat="1" applyFont="1" applyFill="1" applyBorder="1"/>
    <xf numFmtId="165" fontId="4" fillId="2" borderId="1" xfId="1" applyNumberFormat="1" applyFont="1" applyFill="1" applyBorder="1" applyAlignment="1">
      <alignment horizontal="left"/>
    </xf>
    <xf numFmtId="165" fontId="4" fillId="2" borderId="1" xfId="1" applyNumberFormat="1" applyFont="1" applyFill="1" applyBorder="1"/>
    <xf numFmtId="165" fontId="4" fillId="0" borderId="1" xfId="1" applyNumberFormat="1" applyFont="1" applyBorder="1" applyAlignment="1">
      <alignment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wrapText="1"/>
    </xf>
    <xf numFmtId="165" fontId="23" fillId="2" borderId="0" xfId="1" applyNumberFormat="1" applyFont="1" applyFill="1" applyAlignment="1">
      <alignment vertical="center"/>
    </xf>
    <xf numFmtId="165" fontId="17" fillId="2" borderId="0" xfId="1" applyNumberFormat="1" applyFont="1" applyFill="1" applyAlignment="1">
      <alignment vertical="center"/>
    </xf>
    <xf numFmtId="0" fontId="35" fillId="0" borderId="1" xfId="0" applyFont="1" applyFill="1" applyBorder="1" applyAlignment="1">
      <alignment vertical="center" wrapText="1"/>
    </xf>
    <xf numFmtId="169" fontId="37" fillId="0" borderId="1" xfId="1" applyNumberFormat="1" applyFont="1" applyFill="1" applyBorder="1" applyAlignment="1">
      <alignment vertical="center" wrapText="1"/>
    </xf>
    <xf numFmtId="171" fontId="18" fillId="2" borderId="1" xfId="1" applyNumberFormat="1" applyFont="1" applyFill="1" applyBorder="1" applyAlignment="1">
      <alignment horizontal="right" vertical="center"/>
    </xf>
    <xf numFmtId="165" fontId="0" fillId="2" borderId="0" xfId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169" fontId="18" fillId="0" borderId="1" xfId="1" applyNumberFormat="1" applyFont="1" applyFill="1" applyBorder="1" applyAlignment="1">
      <alignment vertical="center" wrapText="1"/>
    </xf>
    <xf numFmtId="170" fontId="4" fillId="2" borderId="1" xfId="1" applyNumberFormat="1" applyFont="1" applyFill="1" applyBorder="1" applyAlignment="1">
      <alignment horizontal="right"/>
    </xf>
    <xf numFmtId="168" fontId="4" fillId="0" borderId="1" xfId="2" applyNumberFormat="1" applyFont="1" applyFill="1" applyBorder="1" applyAlignment="1" applyProtection="1">
      <alignment wrapText="1"/>
      <protection hidden="1"/>
    </xf>
    <xf numFmtId="165" fontId="4" fillId="0" borderId="1" xfId="1" applyNumberFormat="1" applyFont="1" applyBorder="1" applyAlignment="1">
      <alignment horizontal="right" wrapText="1"/>
    </xf>
    <xf numFmtId="168" fontId="36" fillId="0" borderId="1" xfId="0" applyNumberFormat="1" applyFont="1" applyFill="1" applyBorder="1" applyAlignment="1" applyProtection="1">
      <alignment wrapText="1"/>
      <protection hidden="1"/>
    </xf>
    <xf numFmtId="165" fontId="4" fillId="2" borderId="1" xfId="1" applyNumberFormat="1" applyFont="1" applyFill="1" applyBorder="1" applyAlignment="1"/>
    <xf numFmtId="0" fontId="4" fillId="2" borderId="1" xfId="1" applyNumberFormat="1" applyFont="1" applyFill="1" applyBorder="1" applyAlignment="1">
      <alignment wrapText="1"/>
    </xf>
    <xf numFmtId="165" fontId="24" fillId="2" borderId="0" xfId="1" applyNumberFormat="1" applyFont="1" applyFill="1" applyBorder="1" applyAlignment="1">
      <alignment vertical="center"/>
    </xf>
    <xf numFmtId="165" fontId="25" fillId="2" borderId="0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/>
    <xf numFmtId="165" fontId="0" fillId="2" borderId="1" xfId="1" applyNumberFormat="1" applyFont="1" applyFill="1" applyBorder="1" applyAlignment="1">
      <alignment vertical="center"/>
    </xf>
    <xf numFmtId="165" fontId="36" fillId="2" borderId="1" xfId="1" applyNumberFormat="1" applyFont="1" applyFill="1" applyBorder="1" applyAlignment="1"/>
    <xf numFmtId="0" fontId="4" fillId="2" borderId="1" xfId="1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justify"/>
    </xf>
    <xf numFmtId="166" fontId="4" fillId="2" borderId="1" xfId="0" applyNumberFormat="1" applyFont="1" applyFill="1" applyBorder="1" applyAlignment="1">
      <alignment wrapText="1"/>
    </xf>
    <xf numFmtId="168" fontId="4" fillId="2" borderId="1" xfId="0" applyNumberFormat="1" applyFont="1" applyFill="1" applyBorder="1" applyAlignment="1" applyProtection="1">
      <alignment wrapText="1"/>
      <protection hidden="1"/>
    </xf>
    <xf numFmtId="169" fontId="4" fillId="2" borderId="1" xfId="0" applyNumberFormat="1" applyFont="1" applyFill="1" applyBorder="1" applyAlignment="1">
      <alignment horizontal="center" wrapText="1"/>
    </xf>
    <xf numFmtId="165" fontId="4" fillId="2" borderId="1" xfId="1" applyNumberFormat="1" applyFont="1" applyFill="1" applyBorder="1" applyAlignment="1">
      <alignment vertical="center" wrapText="1"/>
    </xf>
    <xf numFmtId="165" fontId="35" fillId="2" borderId="1" xfId="1" applyNumberFormat="1" applyFont="1" applyFill="1" applyBorder="1" applyAlignment="1">
      <alignment horizontal="left"/>
    </xf>
    <xf numFmtId="165" fontId="33" fillId="2" borderId="1" xfId="1" applyNumberFormat="1" applyFont="1" applyFill="1" applyBorder="1"/>
    <xf numFmtId="0" fontId="17" fillId="2" borderId="0" xfId="0" applyFont="1" applyFill="1" applyBorder="1" applyAlignment="1">
      <alignment horizontal="justify" vertical="center" wrapText="1"/>
    </xf>
    <xf numFmtId="165" fontId="23" fillId="2" borderId="0" xfId="1" applyNumberFormat="1" applyFont="1" applyFill="1" applyAlignment="1">
      <alignment horizontal="justify" vertical="center"/>
    </xf>
    <xf numFmtId="165" fontId="17" fillId="2" borderId="0" xfId="1" applyNumberFormat="1" applyFont="1" applyFill="1" applyAlignment="1">
      <alignment horizontal="justify" vertical="center"/>
    </xf>
    <xf numFmtId="165" fontId="35" fillId="2" borderId="1" xfId="1" applyNumberFormat="1" applyFont="1" applyFill="1" applyBorder="1" applyAlignment="1">
      <alignment horizontal="justify"/>
    </xf>
    <xf numFmtId="165" fontId="4" fillId="2" borderId="1" xfId="1" applyNumberFormat="1" applyFont="1" applyFill="1" applyBorder="1" applyAlignment="1">
      <alignment horizontal="justify"/>
    </xf>
    <xf numFmtId="0" fontId="4" fillId="0" borderId="1" xfId="0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right" wrapText="1"/>
    </xf>
    <xf numFmtId="171" fontId="4" fillId="2" borderId="1" xfId="1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horizontal="justify" vertical="center"/>
    </xf>
    <xf numFmtId="166" fontId="36" fillId="0" borderId="1" xfId="0" applyNumberFormat="1" applyFont="1" applyFill="1" applyBorder="1" applyAlignment="1">
      <alignment wrapText="1"/>
    </xf>
    <xf numFmtId="165" fontId="36" fillId="2" borderId="1" xfId="1" applyNumberFormat="1" applyFont="1" applyFill="1" applyBorder="1" applyAlignment="1">
      <alignment horizontal="left"/>
    </xf>
    <xf numFmtId="165" fontId="38" fillId="2" borderId="1" xfId="1" applyNumberFormat="1" applyFont="1" applyFill="1" applyBorder="1" applyAlignment="1">
      <alignment horizontal="left"/>
    </xf>
    <xf numFmtId="165" fontId="38" fillId="2" borderId="1" xfId="1" applyNumberFormat="1" applyFont="1" applyFill="1" applyBorder="1"/>
    <xf numFmtId="0" fontId="18" fillId="0" borderId="1" xfId="0" applyFont="1" applyBorder="1" applyAlignment="1">
      <alignment horizontal="left" wrapText="1"/>
    </xf>
    <xf numFmtId="165" fontId="18" fillId="0" borderId="1" xfId="1" applyNumberFormat="1" applyFont="1" applyFill="1" applyBorder="1" applyAlignment="1">
      <alignment wrapText="1"/>
    </xf>
    <xf numFmtId="165" fontId="18" fillId="2" borderId="1" xfId="1" applyNumberFormat="1" applyFont="1" applyFill="1" applyBorder="1" applyAlignment="1">
      <alignment horizontal="center" wrapText="1"/>
    </xf>
    <xf numFmtId="165" fontId="25" fillId="2" borderId="1" xfId="1" applyNumberFormat="1" applyFont="1" applyFill="1" applyBorder="1"/>
    <xf numFmtId="165" fontId="18" fillId="2" borderId="1" xfId="1" applyNumberFormat="1" applyFont="1" applyFill="1" applyBorder="1" applyAlignment="1">
      <alignment wrapText="1"/>
    </xf>
    <xf numFmtId="165" fontId="35" fillId="2" borderId="1" xfId="1" applyNumberFormat="1" applyFont="1" applyFill="1" applyBorder="1" applyAlignment="1">
      <alignment horizontal="right"/>
    </xf>
    <xf numFmtId="165" fontId="4" fillId="2" borderId="1" xfId="1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justify" wrapText="1"/>
    </xf>
    <xf numFmtId="0" fontId="4" fillId="2" borderId="1" xfId="1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/>
    </xf>
    <xf numFmtId="170" fontId="4" fillId="2" borderId="1" xfId="0" applyNumberFormat="1" applyFont="1" applyFill="1" applyBorder="1" applyAlignment="1">
      <alignment horizontal="right" wrapText="1"/>
    </xf>
    <xf numFmtId="172" fontId="12" fillId="2" borderId="0" xfId="0" applyNumberFormat="1" applyFont="1" applyFill="1" applyAlignment="1">
      <alignment vertical="center"/>
    </xf>
    <xf numFmtId="166" fontId="35" fillId="2" borderId="1" xfId="0" applyNumberFormat="1" applyFont="1" applyFill="1" applyBorder="1" applyAlignment="1">
      <alignment horizontal="right" wrapText="1"/>
    </xf>
    <xf numFmtId="166" fontId="36" fillId="2" borderId="1" xfId="0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4" fillId="0" borderId="1" xfId="1" applyNumberFormat="1" applyFont="1" applyBorder="1" applyAlignment="1">
      <alignment horizontal="right"/>
    </xf>
    <xf numFmtId="165" fontId="36" fillId="0" borderId="1" xfId="1" applyNumberFormat="1" applyFont="1" applyFill="1" applyBorder="1" applyAlignment="1" applyProtection="1">
      <alignment horizontal="right" wrapText="1"/>
      <protection hidden="1"/>
    </xf>
    <xf numFmtId="165" fontId="36" fillId="2" borderId="1" xfId="1" applyNumberFormat="1" applyFont="1" applyFill="1" applyBorder="1" applyAlignment="1">
      <alignment horizontal="right"/>
    </xf>
    <xf numFmtId="165" fontId="26" fillId="2" borderId="1" xfId="1" applyNumberFormat="1" applyFont="1" applyFill="1" applyBorder="1"/>
    <xf numFmtId="165" fontId="4" fillId="0" borderId="1" xfId="1" applyNumberFormat="1" applyFont="1" applyFill="1" applyBorder="1" applyAlignment="1">
      <alignment wrapText="1"/>
    </xf>
    <xf numFmtId="0" fontId="4" fillId="2" borderId="1" xfId="1" applyNumberFormat="1" applyFont="1" applyFill="1" applyBorder="1" applyAlignment="1">
      <alignment horizontal="left" vertical="center" wrapText="1"/>
    </xf>
    <xf numFmtId="165" fontId="4" fillId="0" borderId="1" xfId="1" applyNumberFormat="1" applyFont="1" applyBorder="1" applyAlignment="1"/>
    <xf numFmtId="165" fontId="23" fillId="2" borderId="1" xfId="1" applyNumberFormat="1" applyFont="1" applyFill="1" applyBorder="1" applyAlignment="1">
      <alignment horizontal="left"/>
    </xf>
    <xf numFmtId="165" fontId="40" fillId="2" borderId="1" xfId="1" applyNumberFormat="1" applyFont="1" applyFill="1" applyBorder="1"/>
    <xf numFmtId="170" fontId="4" fillId="2" borderId="1" xfId="0" applyNumberFormat="1" applyFont="1" applyFill="1" applyBorder="1" applyAlignment="1">
      <alignment horizontal="right"/>
    </xf>
    <xf numFmtId="168" fontId="4" fillId="2" borderId="1" xfId="2" applyNumberFormat="1" applyFont="1" applyFill="1" applyBorder="1" applyAlignment="1" applyProtection="1">
      <alignment wrapText="1"/>
      <protection hidden="1"/>
    </xf>
    <xf numFmtId="0" fontId="34" fillId="2" borderId="0" xfId="0" applyFont="1" applyFill="1" applyBorder="1" applyAlignment="1">
      <alignment horizontal="center" vertical="center" wrapText="1"/>
    </xf>
    <xf numFmtId="165" fontId="13" fillId="2" borderId="0" xfId="1" applyNumberFormat="1" applyFont="1" applyFill="1"/>
    <xf numFmtId="0" fontId="9" fillId="2" borderId="0" xfId="0" applyFont="1" applyFill="1" applyBorder="1" applyAlignment="1">
      <alignment horizontal="left" wrapText="1"/>
    </xf>
    <xf numFmtId="165" fontId="9" fillId="2" borderId="0" xfId="1" applyNumberFormat="1" applyFont="1" applyFill="1" applyBorder="1" applyAlignment="1">
      <alignment horizontal="center" wrapText="1"/>
    </xf>
    <xf numFmtId="165" fontId="41" fillId="2" borderId="0" xfId="1" applyNumberFormat="1" applyFont="1" applyFill="1" applyBorder="1" applyAlignment="1">
      <alignment horizontal="center" wrapText="1"/>
    </xf>
    <xf numFmtId="165" fontId="21" fillId="2" borderId="0" xfId="1" applyNumberFormat="1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wrapText="1"/>
    </xf>
    <xf numFmtId="165" fontId="13" fillId="0" borderId="0" xfId="1" applyNumberFormat="1" applyFont="1" applyFill="1"/>
    <xf numFmtId="165" fontId="14" fillId="0" borderId="0" xfId="1" applyNumberFormat="1" applyFont="1" applyFill="1"/>
    <xf numFmtId="0" fontId="11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165" fontId="5" fillId="2" borderId="0" xfId="0" applyNumberFormat="1" applyFont="1" applyFill="1"/>
    <xf numFmtId="166" fontId="5" fillId="2" borderId="0" xfId="0" applyNumberFormat="1" applyFont="1" applyFill="1"/>
    <xf numFmtId="0" fontId="4" fillId="0" borderId="5" xfId="0" applyFont="1" applyBorder="1" applyAlignment="1">
      <alignment horizontal="center" vertical="center"/>
    </xf>
    <xf numFmtId="0" fontId="30" fillId="0" borderId="4" xfId="0" applyFont="1" applyFill="1" applyBorder="1" applyAlignment="1">
      <alignment wrapText="1"/>
    </xf>
    <xf numFmtId="165" fontId="30" fillId="0" borderId="1" xfId="0" applyNumberFormat="1" applyFont="1" applyFill="1" applyBorder="1" applyAlignment="1">
      <alignment vertical="center" wrapText="1"/>
    </xf>
    <xf numFmtId="165" fontId="18" fillId="0" borderId="1" xfId="1" applyNumberFormat="1" applyFont="1" applyFill="1" applyBorder="1" applyAlignment="1">
      <alignment vertical="center" wrapText="1"/>
    </xf>
    <xf numFmtId="165" fontId="30" fillId="0" borderId="0" xfId="0" applyNumberFormat="1" applyFont="1" applyFill="1" applyBorder="1" applyAlignment="1">
      <alignment vertical="center" wrapText="1"/>
    </xf>
    <xf numFmtId="165" fontId="18" fillId="0" borderId="1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vertical="center" wrapText="1"/>
    </xf>
    <xf numFmtId="164" fontId="4" fillId="0" borderId="1" xfId="1" applyFont="1" applyFill="1" applyBorder="1" applyAlignment="1">
      <alignment vertical="center" wrapText="1"/>
    </xf>
    <xf numFmtId="165" fontId="37" fillId="0" borderId="1" xfId="1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wrapText="1"/>
    </xf>
    <xf numFmtId="165" fontId="35" fillId="2" borderId="0" xfId="1" applyNumberFormat="1" applyFont="1" applyFill="1" applyAlignment="1">
      <alignment horizontal="left"/>
    </xf>
    <xf numFmtId="165" fontId="33" fillId="2" borderId="0" xfId="1" applyNumberFormat="1" applyFont="1" applyFill="1"/>
    <xf numFmtId="0" fontId="33" fillId="2" borderId="0" xfId="0" applyFont="1" applyFill="1"/>
    <xf numFmtId="171" fontId="37" fillId="2" borderId="1" xfId="1" applyNumberFormat="1" applyFont="1" applyFill="1" applyBorder="1" applyAlignment="1">
      <alignment horizontal="right" vertical="center"/>
    </xf>
    <xf numFmtId="169" fontId="36" fillId="2" borderId="1" xfId="0" applyNumberFormat="1" applyFont="1" applyFill="1" applyBorder="1" applyAlignment="1">
      <alignment horizontal="right" wrapText="1"/>
    </xf>
    <xf numFmtId="169" fontId="4" fillId="0" borderId="1" xfId="1" applyNumberFormat="1" applyFont="1" applyBorder="1" applyAlignment="1">
      <alignment horizontal="right" wrapText="1"/>
    </xf>
    <xf numFmtId="165" fontId="0" fillId="2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5" fontId="4" fillId="2" borderId="0" xfId="1" applyNumberFormat="1" applyFont="1" applyFill="1" applyBorder="1" applyAlignment="1">
      <alignment horizontal="right" wrapText="1"/>
    </xf>
    <xf numFmtId="165" fontId="4" fillId="2" borderId="0" xfId="1" applyNumberFormat="1" applyFont="1" applyFill="1" applyBorder="1" applyAlignment="1">
      <alignment horizontal="justify" vertical="center"/>
    </xf>
    <xf numFmtId="0" fontId="4" fillId="2" borderId="0" xfId="0" applyFont="1" applyFill="1" applyAlignment="1">
      <alignment horizontal="justify" vertical="center"/>
    </xf>
    <xf numFmtId="0" fontId="4" fillId="2" borderId="4" xfId="1" applyNumberFormat="1" applyFont="1" applyFill="1" applyBorder="1" applyAlignment="1">
      <alignment horizontal="justify" vertical="center"/>
    </xf>
    <xf numFmtId="168" fontId="4" fillId="0" borderId="1" xfId="0" applyNumberFormat="1" applyFont="1" applyFill="1" applyBorder="1" applyAlignment="1" applyProtection="1">
      <alignment wrapText="1"/>
      <protection hidden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165" fontId="36" fillId="0" borderId="1" xfId="1" applyNumberFormat="1" applyFont="1" applyFill="1" applyBorder="1" applyAlignment="1">
      <alignment horizontal="center" wrapText="1"/>
    </xf>
    <xf numFmtId="0" fontId="18" fillId="2" borderId="0" xfId="0" applyNumberFormat="1" applyFont="1" applyFill="1" applyBorder="1" applyAlignment="1">
      <alignment horizontal="right" wrapText="1"/>
    </xf>
    <xf numFmtId="166" fontId="18" fillId="2" borderId="0" xfId="0" applyNumberFormat="1" applyFont="1" applyFill="1" applyBorder="1" applyAlignment="1">
      <alignment horizontal="justify" vertical="center" wrapText="1"/>
    </xf>
    <xf numFmtId="0" fontId="18" fillId="2" borderId="0" xfId="0" applyFont="1" applyFill="1" applyAlignment="1">
      <alignment horizontal="right"/>
    </xf>
    <xf numFmtId="166" fontId="18" fillId="2" borderId="0" xfId="0" applyNumberFormat="1" applyFont="1" applyFill="1"/>
    <xf numFmtId="0" fontId="17" fillId="0" borderId="0" xfId="0" applyFont="1" applyAlignment="1">
      <alignment horizontal="justify"/>
    </xf>
    <xf numFmtId="0" fontId="4" fillId="0" borderId="1" xfId="0" applyFont="1" applyBorder="1" applyAlignment="1">
      <alignment horizontal="left" wrapText="1"/>
    </xf>
    <xf numFmtId="0" fontId="18" fillId="2" borderId="1" xfId="0" applyFont="1" applyFill="1" applyBorder="1" applyAlignment="1">
      <alignment horizontal="left" wrapText="1"/>
    </xf>
    <xf numFmtId="166" fontId="4" fillId="0" borderId="1" xfId="0" applyNumberFormat="1" applyFont="1" applyFill="1" applyBorder="1" applyAlignment="1">
      <alignment wrapText="1"/>
    </xf>
    <xf numFmtId="165" fontId="4" fillId="0" borderId="1" xfId="1" applyNumberFormat="1" applyFont="1" applyFill="1" applyBorder="1" applyAlignment="1">
      <alignment horizontal="center" wrapText="1"/>
    </xf>
    <xf numFmtId="165" fontId="17" fillId="2" borderId="0" xfId="1" applyNumberFormat="1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vertical="center"/>
    </xf>
    <xf numFmtId="170" fontId="4" fillId="2" borderId="1" xfId="1" applyNumberFormat="1" applyFont="1" applyFill="1" applyBorder="1" applyAlignment="1">
      <alignment wrapText="1"/>
    </xf>
    <xf numFmtId="170" fontId="4" fillId="2" borderId="1" xfId="1" applyNumberFormat="1" applyFont="1" applyFill="1" applyBorder="1" applyAlignment="1"/>
    <xf numFmtId="0" fontId="17" fillId="2" borderId="1" xfId="0" applyFont="1" applyFill="1" applyBorder="1" applyAlignment="1">
      <alignment horizontal="right" wrapText="1"/>
    </xf>
    <xf numFmtId="170" fontId="17" fillId="2" borderId="1" xfId="0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0" fillId="2" borderId="0" xfId="1" applyNumberFormat="1" applyFont="1" applyFill="1" applyAlignment="1"/>
    <xf numFmtId="165" fontId="4" fillId="0" borderId="1" xfId="1" applyNumberFormat="1" applyFont="1" applyBorder="1"/>
    <xf numFmtId="0" fontId="35" fillId="2" borderId="1" xfId="0" applyFont="1" applyFill="1" applyBorder="1" applyAlignment="1">
      <alignment horizontal="left" vertical="center" wrapText="1"/>
    </xf>
    <xf numFmtId="165" fontId="35" fillId="0" borderId="1" xfId="1" applyNumberFormat="1" applyFont="1" applyBorder="1"/>
    <xf numFmtId="165" fontId="33" fillId="2" borderId="0" xfId="1" applyNumberFormat="1" applyFont="1" applyFill="1" applyAlignment="1">
      <alignment vertical="center"/>
    </xf>
    <xf numFmtId="0" fontId="30" fillId="2" borderId="1" xfId="0" applyFont="1" applyFill="1" applyBorder="1" applyAlignment="1">
      <alignment horizontal="left" vertical="center" wrapText="1"/>
    </xf>
    <xf numFmtId="165" fontId="30" fillId="0" borderId="1" xfId="1" applyNumberFormat="1" applyFont="1" applyBorder="1" applyAlignment="1">
      <alignment horizontal="center"/>
    </xf>
    <xf numFmtId="165" fontId="28" fillId="2" borderId="0" xfId="1" applyNumberFormat="1" applyFont="1" applyFill="1" applyBorder="1" applyAlignment="1">
      <alignment vertical="center"/>
    </xf>
    <xf numFmtId="165" fontId="28" fillId="2" borderId="0" xfId="1" applyNumberFormat="1" applyFont="1" applyFill="1" applyAlignment="1">
      <alignment vertical="center"/>
    </xf>
    <xf numFmtId="0" fontId="30" fillId="2" borderId="0" xfId="0" applyFont="1" applyFill="1" applyBorder="1" applyAlignment="1">
      <alignment horizontal="left" vertical="center" wrapText="1"/>
    </xf>
    <xf numFmtId="165" fontId="30" fillId="0" borderId="0" xfId="1" applyNumberFormat="1" applyFont="1" applyBorder="1" applyAlignment="1">
      <alignment horizontal="center"/>
    </xf>
    <xf numFmtId="0" fontId="4" fillId="0" borderId="1" xfId="0" applyFont="1" applyBorder="1" applyAlignment="1">
      <alignment horizontal="justify" wrapText="1"/>
    </xf>
    <xf numFmtId="166" fontId="4" fillId="0" borderId="1" xfId="0" applyNumberFormat="1" applyFont="1" applyBorder="1" applyAlignment="1">
      <alignment horizontal="center" wrapText="1"/>
    </xf>
    <xf numFmtId="165" fontId="23" fillId="2" borderId="1" xfId="1" applyNumberFormat="1" applyFont="1" applyFill="1" applyBorder="1" applyAlignment="1">
      <alignment horizontal="center" wrapText="1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/>
    </xf>
    <xf numFmtId="0" fontId="35" fillId="2" borderId="1" xfId="0" applyFont="1" applyFill="1" applyBorder="1" applyAlignment="1">
      <alignment horizontal="left" wrapText="1"/>
    </xf>
    <xf numFmtId="165" fontId="35" fillId="2" borderId="1" xfId="1" applyNumberFormat="1" applyFont="1" applyFill="1" applyBorder="1" applyAlignment="1">
      <alignment horizontal="center" wrapText="1"/>
    </xf>
    <xf numFmtId="165" fontId="45" fillId="2" borderId="1" xfId="1" applyNumberFormat="1" applyFont="1" applyFill="1" applyBorder="1" applyAlignment="1">
      <alignment horizontal="center" wrapText="1"/>
    </xf>
    <xf numFmtId="165" fontId="37" fillId="2" borderId="1" xfId="1" applyNumberFormat="1" applyFont="1" applyFill="1" applyBorder="1" applyAlignment="1">
      <alignment horizontal="center" wrapText="1"/>
    </xf>
    <xf numFmtId="168" fontId="35" fillId="0" borderId="1" xfId="0" applyNumberFormat="1" applyFont="1" applyFill="1" applyBorder="1" applyAlignment="1" applyProtection="1">
      <alignment wrapText="1"/>
      <protection hidden="1"/>
    </xf>
    <xf numFmtId="168" fontId="36" fillId="0" borderId="1" xfId="0" applyNumberFormat="1" applyFont="1" applyFill="1" applyBorder="1" applyAlignment="1" applyProtection="1">
      <alignment vertical="center" wrapText="1"/>
      <protection hidden="1"/>
    </xf>
    <xf numFmtId="169" fontId="37" fillId="0" borderId="1" xfId="0" applyNumberFormat="1" applyFont="1" applyFill="1" applyBorder="1" applyAlignment="1">
      <alignment vertical="center" wrapText="1"/>
    </xf>
    <xf numFmtId="169" fontId="30" fillId="0" borderId="1" xfId="0" applyNumberFormat="1" applyFont="1" applyFill="1" applyBorder="1" applyAlignment="1">
      <alignment vertical="center" wrapText="1"/>
    </xf>
    <xf numFmtId="171" fontId="30" fillId="2" borderId="1" xfId="1" applyNumberFormat="1" applyFont="1" applyFill="1" applyBorder="1" applyAlignment="1">
      <alignment horizontal="right" vertical="center"/>
    </xf>
    <xf numFmtId="168" fontId="36" fillId="2" borderId="1" xfId="0" applyNumberFormat="1" applyFont="1" applyFill="1" applyBorder="1" applyAlignment="1" applyProtection="1">
      <alignment wrapText="1"/>
      <protection hidden="1"/>
    </xf>
    <xf numFmtId="168" fontId="35" fillId="2" borderId="1" xfId="0" applyNumberFormat="1" applyFont="1" applyFill="1" applyBorder="1" applyAlignment="1" applyProtection="1">
      <alignment wrapText="1"/>
      <protection hidden="1"/>
    </xf>
    <xf numFmtId="169" fontId="37" fillId="2" borderId="1" xfId="0" applyNumberFormat="1" applyFont="1" applyFill="1" applyBorder="1" applyAlignment="1">
      <alignment vertical="center" wrapText="1"/>
    </xf>
    <xf numFmtId="169" fontId="30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169" fontId="18" fillId="2" borderId="1" xfId="0" applyNumberFormat="1" applyFont="1" applyFill="1" applyBorder="1" applyAlignment="1">
      <alignment vertical="center" wrapText="1"/>
    </xf>
    <xf numFmtId="168" fontId="36" fillId="2" borderId="1" xfId="2" applyNumberFormat="1" applyFont="1" applyFill="1" applyBorder="1" applyAlignment="1" applyProtection="1">
      <alignment wrapText="1"/>
      <protection hidden="1"/>
    </xf>
    <xf numFmtId="171" fontId="30" fillId="2" borderId="1" xfId="1" applyNumberFormat="1" applyFont="1" applyFill="1" applyBorder="1" applyAlignment="1"/>
    <xf numFmtId="165" fontId="18" fillId="2" borderId="1" xfId="1" applyNumberFormat="1" applyFont="1" applyFill="1" applyBorder="1"/>
    <xf numFmtId="49" fontId="6" fillId="2" borderId="1" xfId="1" applyNumberFormat="1" applyFont="1" applyFill="1" applyBorder="1" applyAlignment="1">
      <alignment wrapText="1"/>
    </xf>
    <xf numFmtId="0" fontId="4" fillId="2" borderId="4" xfId="1" applyNumberFormat="1" applyFont="1" applyFill="1" applyBorder="1" applyAlignment="1">
      <alignment horizontal="justify" vertical="center" wrapText="1"/>
    </xf>
    <xf numFmtId="165" fontId="18" fillId="2" borderId="0" xfId="1" applyNumberFormat="1" applyFont="1" applyFill="1" applyBorder="1" applyAlignment="1">
      <alignment wrapText="1"/>
    </xf>
    <xf numFmtId="165" fontId="4" fillId="2" borderId="0" xfId="1" applyNumberFormat="1" applyFont="1" applyFill="1" applyBorder="1" applyAlignment="1">
      <alignment horizontal="left"/>
    </xf>
    <xf numFmtId="165" fontId="4" fillId="2" borderId="0" xfId="1" applyNumberFormat="1" applyFont="1" applyFill="1" applyBorder="1"/>
    <xf numFmtId="0" fontId="4" fillId="2" borderId="1" xfId="0" applyNumberFormat="1" applyFont="1" applyFill="1" applyBorder="1" applyAlignment="1">
      <alignment wrapText="1"/>
    </xf>
    <xf numFmtId="0" fontId="4" fillId="2" borderId="6" xfId="0" applyNumberFormat="1" applyFont="1" applyFill="1" applyBorder="1" applyAlignment="1">
      <alignment horizontal="left" vertical="top" wrapText="1"/>
    </xf>
    <xf numFmtId="168" fontId="36" fillId="0" borderId="0" xfId="2" applyNumberFormat="1" applyFont="1" applyFill="1" applyBorder="1" applyAlignment="1" applyProtection="1">
      <alignment wrapText="1"/>
      <protection hidden="1"/>
    </xf>
    <xf numFmtId="165" fontId="18" fillId="0" borderId="0" xfId="1" applyNumberFormat="1" applyFont="1" applyFill="1" applyBorder="1" applyAlignment="1">
      <alignment wrapText="1"/>
    </xf>
    <xf numFmtId="165" fontId="4" fillId="2" borderId="0" xfId="1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wrapText="1"/>
    </xf>
    <xf numFmtId="165" fontId="26" fillId="2" borderId="1" xfId="1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165" fontId="37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wrapText="1"/>
    </xf>
    <xf numFmtId="0" fontId="3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wrapText="1"/>
    </xf>
    <xf numFmtId="165" fontId="36" fillId="2" borderId="1" xfId="1" applyNumberFormat="1" applyFont="1" applyFill="1" applyBorder="1" applyAlignment="1">
      <alignment horizontal="right" wrapText="1"/>
    </xf>
    <xf numFmtId="165" fontId="36" fillId="2" borderId="1" xfId="1" applyNumberFormat="1" applyFont="1" applyFill="1" applyBorder="1" applyAlignment="1">
      <alignment horizontal="justify" vertical="center"/>
    </xf>
    <xf numFmtId="165" fontId="36" fillId="0" borderId="1" xfId="1" applyNumberFormat="1" applyFont="1" applyBorder="1" applyAlignment="1">
      <alignment horizontal="right" wrapText="1"/>
    </xf>
    <xf numFmtId="169" fontId="36" fillId="0" borderId="1" xfId="1" applyNumberFormat="1" applyFont="1" applyBorder="1" applyAlignment="1">
      <alignment horizontal="right" wrapText="1"/>
    </xf>
    <xf numFmtId="170" fontId="36" fillId="2" borderId="1" xfId="1" applyNumberFormat="1" applyFont="1" applyFill="1" applyBorder="1" applyAlignment="1">
      <alignment horizontal="right"/>
    </xf>
    <xf numFmtId="168" fontId="4" fillId="0" borderId="0" xfId="0" applyNumberFormat="1" applyFont="1" applyFill="1" applyBorder="1" applyAlignment="1" applyProtection="1">
      <alignment wrapText="1"/>
      <protection hidden="1"/>
    </xf>
    <xf numFmtId="0" fontId="17" fillId="2" borderId="0" xfId="0" applyFont="1" applyFill="1" applyBorder="1" applyAlignment="1">
      <alignment horizontal="right" wrapText="1"/>
    </xf>
    <xf numFmtId="170" fontId="17" fillId="2" borderId="0" xfId="0" applyNumberFormat="1" applyFont="1" applyFill="1" applyBorder="1" applyAlignment="1">
      <alignment horizontal="right" wrapText="1"/>
    </xf>
    <xf numFmtId="170" fontId="4" fillId="2" borderId="0" xfId="1" applyNumberFormat="1" applyFont="1" applyFill="1" applyBorder="1" applyAlignment="1"/>
    <xf numFmtId="0" fontId="4" fillId="2" borderId="0" xfId="1" applyNumberFormat="1" applyFont="1" applyFill="1" applyBorder="1" applyAlignment="1">
      <alignment wrapText="1"/>
    </xf>
    <xf numFmtId="165" fontId="1" fillId="2" borderId="1" xfId="1" applyNumberFormat="1" applyFont="1" applyFill="1" applyBorder="1"/>
    <xf numFmtId="0" fontId="4" fillId="2" borderId="1" xfId="1" applyNumberFormat="1" applyFont="1" applyFill="1" applyBorder="1" applyAlignment="1">
      <alignment horizontal="justify" vertical="center"/>
    </xf>
    <xf numFmtId="165" fontId="17" fillId="2" borderId="1" xfId="1" applyNumberFormat="1" applyFont="1" applyFill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2" fontId="18" fillId="2" borderId="5" xfId="1" applyNumberFormat="1" applyFont="1" applyFill="1" applyBorder="1" applyAlignment="1">
      <alignment horizontal="left" wrapText="1"/>
    </xf>
    <xf numFmtId="2" fontId="18" fillId="2" borderId="6" xfId="1" applyNumberFormat="1" applyFont="1" applyFill="1" applyBorder="1" applyAlignment="1">
      <alignment horizontal="left" wrapText="1"/>
    </xf>
    <xf numFmtId="0" fontId="42" fillId="2" borderId="0" xfId="0" applyFont="1" applyFill="1" applyAlignment="1">
      <alignment horizontal="center"/>
    </xf>
    <xf numFmtId="0" fontId="17" fillId="0" borderId="0" xfId="0" applyFont="1" applyAlignment="1">
      <alignment horizontal="left" wrapText="1"/>
    </xf>
    <xf numFmtId="0" fontId="4" fillId="0" borderId="0" xfId="0" applyFont="1" applyBorder="1" applyAlignment="1">
      <alignment horizontal="right"/>
    </xf>
    <xf numFmtId="0" fontId="34" fillId="0" borderId="0" xfId="0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justify" wrapText="1"/>
    </xf>
    <xf numFmtId="0" fontId="18" fillId="2" borderId="0" xfId="0" applyNumberFormat="1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vertical="top" wrapText="1"/>
    </xf>
  </cellXfs>
  <cellStyles count="6">
    <cellStyle name="Обычный" xfId="0" builtinId="0"/>
    <cellStyle name="Обычный 2" xfId="2"/>
    <cellStyle name="Обычный 2 2" xfId="3"/>
    <cellStyle name="Финансовый" xfId="1" builtinId="3"/>
    <cellStyle name="Финансовый 2" xfId="5"/>
    <cellStyle name="Финансов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357"/>
  <sheetViews>
    <sheetView tabSelected="1" view="pageBreakPreview" topLeftCell="A318" zoomScale="90" zoomScaleNormal="100" zoomScaleSheetLayoutView="90" zoomScalePageLayoutView="90" workbookViewId="0">
      <selection sqref="A1:G324"/>
    </sheetView>
  </sheetViews>
  <sheetFormatPr defaultColWidth="9.140625" defaultRowHeight="15"/>
  <cols>
    <col min="1" max="1" width="54.28515625" style="45" customWidth="1"/>
    <col min="2" max="2" width="14.7109375" style="45" customWidth="1"/>
    <col min="3" max="3" width="13.85546875" style="45" customWidth="1"/>
    <col min="4" max="4" width="14.5703125" style="53" customWidth="1"/>
    <col min="5" max="5" width="12.85546875" style="192" customWidth="1"/>
    <col min="6" max="6" width="12.7109375" style="17" customWidth="1"/>
    <col min="7" max="7" width="58.140625" style="18" customWidth="1"/>
    <col min="8" max="8" width="36.28515625" style="45" customWidth="1"/>
    <col min="9" max="9" width="14.28515625" style="45" bestFit="1" customWidth="1"/>
    <col min="10" max="10" width="9.140625" style="45"/>
    <col min="11" max="11" width="60.28515625" style="45" customWidth="1"/>
    <col min="12" max="16384" width="9.140625" style="45"/>
  </cols>
  <sheetData>
    <row r="1" spans="1:7">
      <c r="A1" s="329" t="s">
        <v>107</v>
      </c>
      <c r="B1" s="329"/>
      <c r="C1" s="329"/>
      <c r="D1" s="329"/>
      <c r="E1" s="329"/>
      <c r="F1" s="329"/>
      <c r="G1" s="329"/>
    </row>
    <row r="2" spans="1:7" ht="15.75">
      <c r="A2" s="330" t="s">
        <v>179</v>
      </c>
      <c r="B2" s="330"/>
      <c r="C2" s="330"/>
      <c r="D2" s="330"/>
      <c r="E2" s="330"/>
      <c r="F2" s="330"/>
      <c r="G2" s="330"/>
    </row>
    <row r="3" spans="1:7" ht="15" customHeight="1">
      <c r="A3" s="331"/>
      <c r="B3" s="331"/>
      <c r="C3" s="331"/>
      <c r="D3" s="331"/>
      <c r="E3" s="37"/>
      <c r="F3" s="43" t="s">
        <v>57</v>
      </c>
      <c r="G3" s="39"/>
    </row>
    <row r="4" spans="1:7" ht="90">
      <c r="A4" s="205" t="s">
        <v>73</v>
      </c>
      <c r="B4" s="300" t="s">
        <v>116</v>
      </c>
      <c r="C4" s="300" t="s">
        <v>180</v>
      </c>
      <c r="D4" s="300" t="s">
        <v>181</v>
      </c>
      <c r="E4" s="89" t="s">
        <v>85</v>
      </c>
      <c r="F4" s="89" t="s">
        <v>86</v>
      </c>
      <c r="G4" s="39"/>
    </row>
    <row r="5" spans="1:7" ht="30">
      <c r="A5" s="267" t="s">
        <v>115</v>
      </c>
      <c r="B5" s="268">
        <f>B84</f>
        <v>1760125.4999999998</v>
      </c>
      <c r="C5" s="268">
        <f>C84</f>
        <v>1187052.5</v>
      </c>
      <c r="D5" s="268">
        <f>D84</f>
        <v>1180859.3</v>
      </c>
      <c r="E5" s="301">
        <f>D5/C5*100</f>
        <v>99.478270758875453</v>
      </c>
      <c r="F5" s="301">
        <f>D5/B5*100</f>
        <v>67.089494470706796</v>
      </c>
      <c r="G5" s="44"/>
    </row>
    <row r="6" spans="1:7" s="47" customFormat="1" ht="45">
      <c r="A6" s="267" t="s">
        <v>104</v>
      </c>
      <c r="B6" s="270">
        <f>B105</f>
        <v>168043.8</v>
      </c>
      <c r="C6" s="270">
        <f>C105</f>
        <v>127616.4</v>
      </c>
      <c r="D6" s="270">
        <f>D105</f>
        <v>124964.9</v>
      </c>
      <c r="E6" s="301">
        <f t="shared" ref="E6:E18" si="0">D6/C6*100</f>
        <v>97.922288984801327</v>
      </c>
      <c r="F6" s="301">
        <f t="shared" ref="F6:F18" si="1">D6/B6*100</f>
        <v>74.364481165029588</v>
      </c>
      <c r="G6" s="46"/>
    </row>
    <row r="7" spans="1:7" s="47" customFormat="1" ht="30">
      <c r="A7" s="271" t="s">
        <v>105</v>
      </c>
      <c r="B7" s="270">
        <f>B117</f>
        <v>255782.59999999998</v>
      </c>
      <c r="C7" s="270">
        <f>C117</f>
        <v>184225</v>
      </c>
      <c r="D7" s="270">
        <f>D117</f>
        <v>180261.1</v>
      </c>
      <c r="E7" s="301">
        <f t="shared" si="0"/>
        <v>97.848337630614751</v>
      </c>
      <c r="F7" s="301">
        <f t="shared" si="1"/>
        <v>70.474340318692512</v>
      </c>
      <c r="G7" s="46"/>
    </row>
    <row r="8" spans="1:7" s="47" customFormat="1" ht="45">
      <c r="A8" s="267" t="s">
        <v>78</v>
      </c>
      <c r="B8" s="268">
        <f>B133</f>
        <v>12968.9</v>
      </c>
      <c r="C8" s="268">
        <f>C133</f>
        <v>9148.7999999999993</v>
      </c>
      <c r="D8" s="268">
        <f>D133</f>
        <v>9148.7999999999993</v>
      </c>
      <c r="E8" s="301">
        <f t="shared" si="0"/>
        <v>100</v>
      </c>
      <c r="F8" s="301">
        <f t="shared" si="1"/>
        <v>70.544147923108355</v>
      </c>
      <c r="G8" s="46"/>
    </row>
    <row r="9" spans="1:7" ht="60">
      <c r="A9" s="267" t="s">
        <v>79</v>
      </c>
      <c r="B9" s="268">
        <f>B143</f>
        <v>258503.5</v>
      </c>
      <c r="C9" s="268">
        <f>C143</f>
        <v>233043.70000000004</v>
      </c>
      <c r="D9" s="268">
        <f>D143</f>
        <v>206610.3</v>
      </c>
      <c r="E9" s="301">
        <f t="shared" si="0"/>
        <v>88.657320493967418</v>
      </c>
      <c r="F9" s="301">
        <f t="shared" si="1"/>
        <v>79.925532923151906</v>
      </c>
      <c r="G9" s="44"/>
    </row>
    <row r="10" spans="1:7" ht="60.75" customHeight="1">
      <c r="A10" s="267" t="s">
        <v>117</v>
      </c>
      <c r="B10" s="268">
        <f>B158</f>
        <v>27927.599999999999</v>
      </c>
      <c r="C10" s="268">
        <f>C158</f>
        <v>20061</v>
      </c>
      <c r="D10" s="268">
        <f>D158</f>
        <v>18967.599999999999</v>
      </c>
      <c r="E10" s="301">
        <f t="shared" si="0"/>
        <v>94.549623647873986</v>
      </c>
      <c r="F10" s="301">
        <f t="shared" si="1"/>
        <v>67.917042638823247</v>
      </c>
    </row>
    <row r="11" spans="1:7" ht="30">
      <c r="A11" s="267" t="s">
        <v>118</v>
      </c>
      <c r="B11" s="268">
        <f>B170</f>
        <v>750</v>
      </c>
      <c r="C11" s="268">
        <f>C170</f>
        <v>710.7</v>
      </c>
      <c r="D11" s="268">
        <f>D170</f>
        <v>681.4</v>
      </c>
      <c r="E11" s="301">
        <f t="shared" si="0"/>
        <v>95.877304066413387</v>
      </c>
      <c r="F11" s="301">
        <f t="shared" si="1"/>
        <v>90.853333333333325</v>
      </c>
    </row>
    <row r="12" spans="1:7" ht="30">
      <c r="A12" s="267" t="s">
        <v>119</v>
      </c>
      <c r="B12" s="268">
        <f>B180</f>
        <v>49158.9</v>
      </c>
      <c r="C12" s="268">
        <f>C180</f>
        <v>34278.200000000004</v>
      </c>
      <c r="D12" s="268">
        <f>D180</f>
        <v>29784.000000000004</v>
      </c>
      <c r="E12" s="301">
        <f t="shared" si="0"/>
        <v>86.889043181964041</v>
      </c>
      <c r="F12" s="301">
        <f t="shared" si="1"/>
        <v>60.587197842099805</v>
      </c>
    </row>
    <row r="13" spans="1:7" ht="45">
      <c r="A13" s="267" t="s">
        <v>120</v>
      </c>
      <c r="B13" s="268">
        <f>B193</f>
        <v>12552.2</v>
      </c>
      <c r="C13" s="268">
        <f>C193</f>
        <v>7824.7</v>
      </c>
      <c r="D13" s="268">
        <f>D193</f>
        <v>7700</v>
      </c>
      <c r="E13" s="301">
        <f t="shared" si="0"/>
        <v>98.406328677137793</v>
      </c>
      <c r="F13" s="301">
        <f t="shared" si="1"/>
        <v>61.343828173547266</v>
      </c>
    </row>
    <row r="14" spans="1:7" ht="47.25" customHeight="1">
      <c r="A14" s="267" t="s">
        <v>121</v>
      </c>
      <c r="B14" s="268">
        <f>B209</f>
        <v>30853.100000000002</v>
      </c>
      <c r="C14" s="268">
        <f>C209</f>
        <v>23131.200000000001</v>
      </c>
      <c r="D14" s="268">
        <f>D209</f>
        <v>23118</v>
      </c>
      <c r="E14" s="301">
        <f t="shared" si="0"/>
        <v>99.942934218717568</v>
      </c>
      <c r="F14" s="301">
        <f t="shared" si="1"/>
        <v>74.929261565288414</v>
      </c>
    </row>
    <row r="15" spans="1:7" ht="30">
      <c r="A15" s="267" t="s">
        <v>122</v>
      </c>
      <c r="B15" s="268">
        <f>B223</f>
        <v>15593</v>
      </c>
      <c r="C15" s="268">
        <f>C223</f>
        <v>11882.3</v>
      </c>
      <c r="D15" s="268">
        <f>D223</f>
        <v>9992.4</v>
      </c>
      <c r="E15" s="301">
        <f t="shared" si="0"/>
        <v>84.094830125480755</v>
      </c>
      <c r="F15" s="301">
        <f t="shared" si="1"/>
        <v>64.082601167190404</v>
      </c>
    </row>
    <row r="16" spans="1:7" s="48" customFormat="1" ht="45">
      <c r="A16" s="267" t="s">
        <v>123</v>
      </c>
      <c r="B16" s="268">
        <f>B237</f>
        <v>189653.5</v>
      </c>
      <c r="C16" s="268">
        <f>C237</f>
        <v>143897.29999999999</v>
      </c>
      <c r="D16" s="268">
        <f>D237</f>
        <v>75484</v>
      </c>
      <c r="E16" s="301">
        <f t="shared" si="0"/>
        <v>52.456856382989812</v>
      </c>
      <c r="F16" s="301">
        <f t="shared" si="1"/>
        <v>39.801005517957748</v>
      </c>
      <c r="G16" s="12"/>
    </row>
    <row r="17" spans="1:9" s="49" customFormat="1" ht="45">
      <c r="A17" s="267" t="s">
        <v>124</v>
      </c>
      <c r="B17" s="268">
        <f>B255</f>
        <v>67476.600000000006</v>
      </c>
      <c r="C17" s="268">
        <f>C255</f>
        <v>55912.2</v>
      </c>
      <c r="D17" s="268">
        <f>D255</f>
        <v>34476.300000000003</v>
      </c>
      <c r="E17" s="301">
        <f t="shared" si="0"/>
        <v>61.661497848412338</v>
      </c>
      <c r="F17" s="301">
        <f t="shared" si="1"/>
        <v>51.093712486995493</v>
      </c>
      <c r="G17" s="19"/>
    </row>
    <row r="18" spans="1:9" s="48" customFormat="1" ht="30">
      <c r="A18" s="267" t="s">
        <v>125</v>
      </c>
      <c r="B18" s="268">
        <f>B271</f>
        <v>36634</v>
      </c>
      <c r="C18" s="268">
        <f>C271</f>
        <v>24282.000000000004</v>
      </c>
      <c r="D18" s="268">
        <f>D271</f>
        <v>21471.899999999998</v>
      </c>
      <c r="E18" s="301">
        <f t="shared" si="0"/>
        <v>88.427230046948338</v>
      </c>
      <c r="F18" s="301">
        <f t="shared" si="1"/>
        <v>58.611945187530701</v>
      </c>
      <c r="G18" s="12"/>
    </row>
    <row r="19" spans="1:9" s="48" customFormat="1" ht="90">
      <c r="A19" s="323" t="s">
        <v>73</v>
      </c>
      <c r="B19" s="300" t="s">
        <v>116</v>
      </c>
      <c r="C19" s="300" t="s">
        <v>180</v>
      </c>
      <c r="D19" s="300" t="s">
        <v>181</v>
      </c>
      <c r="E19" s="89" t="s">
        <v>85</v>
      </c>
      <c r="F19" s="89" t="s">
        <v>86</v>
      </c>
      <c r="G19" s="12"/>
    </row>
    <row r="20" spans="1:9" ht="45">
      <c r="A20" s="267" t="s">
        <v>126</v>
      </c>
      <c r="B20" s="268">
        <f>B284</f>
        <v>465286.9</v>
      </c>
      <c r="C20" s="268">
        <f>C284</f>
        <v>326046.3</v>
      </c>
      <c r="D20" s="268">
        <f>D284</f>
        <v>311544</v>
      </c>
      <c r="E20" s="269">
        <f t="shared" ref="E20:E22" si="2">D20/C20*100</f>
        <v>95.55207343251557</v>
      </c>
      <c r="F20" s="167">
        <f t="shared" ref="F20:F22" si="3">D20/B20*100</f>
        <v>66.957397683020943</v>
      </c>
    </row>
    <row r="21" spans="1:9" s="49" customFormat="1" ht="45">
      <c r="A21" s="267" t="s">
        <v>127</v>
      </c>
      <c r="B21" s="268">
        <f>B299</f>
        <v>287846.59999999998</v>
      </c>
      <c r="C21" s="268">
        <f>C299</f>
        <v>212206.8</v>
      </c>
      <c r="D21" s="268">
        <f>D299</f>
        <v>189864.5</v>
      </c>
      <c r="E21" s="269">
        <f t="shared" si="2"/>
        <v>89.47144954827084</v>
      </c>
      <c r="F21" s="167">
        <f t="shared" si="3"/>
        <v>65.96030663554825</v>
      </c>
      <c r="G21" s="19"/>
    </row>
    <row r="22" spans="1:9" s="50" customFormat="1" ht="16.899999999999999" customHeight="1">
      <c r="A22" s="272" t="s">
        <v>63</v>
      </c>
      <c r="B22" s="273">
        <f>B5+B6+B7+B8+B9+B10+B11+B12+B13+B14+B15+B16+B17+B18+B20+B21</f>
        <v>3639156.7</v>
      </c>
      <c r="C22" s="273">
        <f>C5+C6+C7+C8+C9+C10+C11+C12+C13+C14+C15+C16+C17+C18+C20+C21</f>
        <v>2601319.0999999996</v>
      </c>
      <c r="D22" s="273">
        <f>D5+D6+D7+D8+D9+D10+D11+D12+D13+D14+D15+D16+D17+D18+D20+D21</f>
        <v>2424928.5</v>
      </c>
      <c r="E22" s="274">
        <f t="shared" si="2"/>
        <v>93.219186373559495</v>
      </c>
      <c r="F22" s="275">
        <f t="shared" si="3"/>
        <v>66.634352403676374</v>
      </c>
      <c r="G22" s="24"/>
      <c r="H22" s="176"/>
      <c r="I22" s="176"/>
    </row>
    <row r="23" spans="1:9" s="50" customFormat="1" ht="16.899999999999999" customHeight="1">
      <c r="A23" s="193"/>
      <c r="B23" s="194"/>
      <c r="C23" s="194"/>
      <c r="D23" s="194"/>
      <c r="E23" s="195"/>
      <c r="F23" s="196"/>
      <c r="G23" s="24"/>
    </row>
    <row r="24" spans="1:9" s="51" customFormat="1" ht="18.75" customHeight="1">
      <c r="A24" s="325" t="s">
        <v>84</v>
      </c>
      <c r="B24" s="325"/>
      <c r="C24" s="325"/>
      <c r="D24" s="325"/>
      <c r="E24" s="325"/>
      <c r="F24" s="325"/>
      <c r="G24" s="130"/>
    </row>
    <row r="25" spans="1:9" s="51" customFormat="1" ht="13.15" customHeight="1">
      <c r="A25" s="335" t="s">
        <v>57</v>
      </c>
      <c r="B25" s="335"/>
      <c r="C25" s="335"/>
      <c r="D25" s="335"/>
      <c r="E25" s="335"/>
      <c r="F25" s="335"/>
      <c r="G25" s="130"/>
    </row>
    <row r="26" spans="1:9" s="53" customFormat="1" ht="90">
      <c r="A26" s="89" t="s">
        <v>72</v>
      </c>
      <c r="B26" s="300" t="s">
        <v>116</v>
      </c>
      <c r="C26" s="300" t="s">
        <v>180</v>
      </c>
      <c r="D26" s="300" t="s">
        <v>181</v>
      </c>
      <c r="E26" s="89" t="s">
        <v>85</v>
      </c>
      <c r="F26" s="89" t="s">
        <v>86</v>
      </c>
      <c r="G26" s="256"/>
    </row>
    <row r="27" spans="1:9" s="51" customFormat="1" ht="17.45" customHeight="1">
      <c r="A27" s="174" t="s">
        <v>74</v>
      </c>
      <c r="B27" s="257">
        <f>B28+B30</f>
        <v>3683946.8000000003</v>
      </c>
      <c r="C27" s="257">
        <f>C28+C30</f>
        <v>2634206.9999999995</v>
      </c>
      <c r="D27" s="257">
        <f>D28+D30</f>
        <v>2449937.4</v>
      </c>
      <c r="E27" s="301">
        <f t="shared" ref="E27:E28" si="4">D27/C27*100</f>
        <v>93.004741085267796</v>
      </c>
      <c r="F27" s="301">
        <f t="shared" ref="F27:F28" si="5">D27/B27*100</f>
        <v>66.503061336282045</v>
      </c>
      <c r="G27" s="130"/>
    </row>
    <row r="28" spans="1:9" s="50" customFormat="1" ht="17.45" customHeight="1">
      <c r="A28" s="258" t="s">
        <v>75</v>
      </c>
      <c r="B28" s="259">
        <f>B22</f>
        <v>3639156.7</v>
      </c>
      <c r="C28" s="259">
        <f>C22</f>
        <v>2601319.0999999996</v>
      </c>
      <c r="D28" s="259">
        <f>D22</f>
        <v>2424928.5</v>
      </c>
      <c r="E28" s="273">
        <f t="shared" si="4"/>
        <v>93.219186373559495</v>
      </c>
      <c r="F28" s="273">
        <f t="shared" si="5"/>
        <v>66.634352403676374</v>
      </c>
      <c r="G28" s="260"/>
    </row>
    <row r="29" spans="1:9" s="54" customFormat="1" ht="15.6" customHeight="1">
      <c r="A29" s="261" t="s">
        <v>76</v>
      </c>
      <c r="B29" s="262">
        <f>B28/B27*100</f>
        <v>98.784181682536769</v>
      </c>
      <c r="C29" s="262">
        <f>C28/C27*100</f>
        <v>98.751506620398473</v>
      </c>
      <c r="D29" s="262">
        <f>D28/D27*100</f>
        <v>98.979202489010547</v>
      </c>
      <c r="E29" s="302">
        <v>0</v>
      </c>
      <c r="F29" s="302">
        <v>0</v>
      </c>
      <c r="G29" s="264"/>
    </row>
    <row r="30" spans="1:9" s="50" customFormat="1" ht="17.45" customHeight="1">
      <c r="A30" s="258" t="s">
        <v>77</v>
      </c>
      <c r="B30" s="259">
        <f>B312</f>
        <v>44790.100000000006</v>
      </c>
      <c r="C30" s="259">
        <f>C312</f>
        <v>32887.9</v>
      </c>
      <c r="D30" s="259">
        <f>D312</f>
        <v>25008.9</v>
      </c>
      <c r="E30" s="273">
        <f t="shared" ref="E30" si="6">D30/C30*100</f>
        <v>76.042860748177901</v>
      </c>
      <c r="F30" s="273">
        <f t="shared" ref="F30" si="7">D30/B30*100</f>
        <v>55.835776209474851</v>
      </c>
      <c r="G30" s="260"/>
    </row>
    <row r="31" spans="1:9" s="54" customFormat="1" ht="15.6" customHeight="1">
      <c r="A31" s="261" t="s">
        <v>76</v>
      </c>
      <c r="B31" s="262">
        <f>B30/B27*100</f>
        <v>1.2158183174632164</v>
      </c>
      <c r="C31" s="262">
        <f>C30/C27*100</f>
        <v>1.2484933796015274</v>
      </c>
      <c r="D31" s="262">
        <f>D30/D27*100</f>
        <v>1.0207975109894645</v>
      </c>
      <c r="E31" s="302">
        <v>0</v>
      </c>
      <c r="F31" s="302">
        <v>0</v>
      </c>
      <c r="G31" s="264"/>
    </row>
    <row r="32" spans="1:9" s="54" customFormat="1" ht="8.25" customHeight="1">
      <c r="A32" s="265"/>
      <c r="B32" s="266"/>
      <c r="C32" s="266"/>
      <c r="D32" s="266"/>
      <c r="E32" s="263"/>
      <c r="F32" s="263"/>
      <c r="G32" s="264"/>
    </row>
    <row r="33" spans="1:7" s="51" customFormat="1" ht="26.25" customHeight="1">
      <c r="A33" s="332" t="s">
        <v>128</v>
      </c>
      <c r="B33" s="332"/>
      <c r="C33" s="332"/>
      <c r="D33" s="332"/>
      <c r="E33" s="332"/>
      <c r="F33" s="332"/>
      <c r="G33" s="55"/>
    </row>
    <row r="34" spans="1:7" s="51" customFormat="1" ht="13.5" customHeight="1">
      <c r="A34" s="218"/>
      <c r="B34" s="218"/>
      <c r="C34" s="131"/>
      <c r="D34" s="131"/>
      <c r="E34" s="218"/>
      <c r="F34" s="219" t="s">
        <v>57</v>
      </c>
      <c r="G34" s="16"/>
    </row>
    <row r="35" spans="1:7" s="51" customFormat="1" ht="90">
      <c r="A35" s="213" t="s">
        <v>211</v>
      </c>
      <c r="B35" s="300" t="s">
        <v>116</v>
      </c>
      <c r="C35" s="300" t="s">
        <v>180</v>
      </c>
      <c r="D35" s="300" t="s">
        <v>181</v>
      </c>
      <c r="E35" s="214" t="s">
        <v>85</v>
      </c>
      <c r="F35" s="214" t="s">
        <v>86</v>
      </c>
      <c r="G35" s="56"/>
    </row>
    <row r="36" spans="1:7" s="51" customFormat="1" ht="28.5">
      <c r="A36" s="220" t="s">
        <v>113</v>
      </c>
      <c r="B36" s="217">
        <f>B37+B42+B48</f>
        <v>159567.70000000001</v>
      </c>
      <c r="C36" s="217">
        <f t="shared" ref="C36:D36" si="8">C37+C42+C48</f>
        <v>140125</v>
      </c>
      <c r="D36" s="217">
        <f t="shared" si="8"/>
        <v>75915.8</v>
      </c>
      <c r="E36" s="217">
        <f t="shared" ref="E36" si="9">D36/C36*100</f>
        <v>54.177198929527215</v>
      </c>
      <c r="F36" s="217">
        <f t="shared" ref="F36" si="10">D36/B36*100</f>
        <v>47.575919186652435</v>
      </c>
      <c r="G36" s="57"/>
    </row>
    <row r="37" spans="1:7" s="51" customFormat="1">
      <c r="A37" s="211" t="s">
        <v>182</v>
      </c>
      <c r="B37" s="307">
        <f>B38</f>
        <v>17056.3</v>
      </c>
      <c r="C37" s="307">
        <f t="shared" ref="C37" si="11">C38</f>
        <v>17056.3</v>
      </c>
      <c r="D37" s="307">
        <f>D38</f>
        <v>17056.3</v>
      </c>
      <c r="E37" s="184">
        <f>D37/C37*100</f>
        <v>100</v>
      </c>
      <c r="F37" s="184">
        <f>D37/B37*100</f>
        <v>100</v>
      </c>
      <c r="G37" s="61"/>
    </row>
    <row r="38" spans="1:7" s="51" customFormat="1" ht="62.25" customHeight="1">
      <c r="A38" s="276" t="s">
        <v>208</v>
      </c>
      <c r="B38" s="306">
        <f>SUM(B39:B41)</f>
        <v>17056.3</v>
      </c>
      <c r="C38" s="306">
        <f t="shared" ref="C38" si="12">SUM(C39:C41)</f>
        <v>17056.3</v>
      </c>
      <c r="D38" s="306">
        <f>SUM(D39:D41)</f>
        <v>17056.3</v>
      </c>
      <c r="E38" s="217">
        <f>D38/C38*100</f>
        <v>100</v>
      </c>
      <c r="F38" s="217">
        <f>D38/B38*100</f>
        <v>100</v>
      </c>
      <c r="G38" s="60"/>
    </row>
    <row r="39" spans="1:7" s="51" customFormat="1" ht="15.75" customHeight="1">
      <c r="A39" s="206" t="s">
        <v>2</v>
      </c>
      <c r="B39" s="207">
        <v>341.1</v>
      </c>
      <c r="C39" s="207">
        <v>341.1</v>
      </c>
      <c r="D39" s="207">
        <v>341.1</v>
      </c>
      <c r="E39" s="208">
        <f t="shared" ref="E39:E41" si="13">D39/C39*100</f>
        <v>100</v>
      </c>
      <c r="F39" s="208">
        <f t="shared" ref="F39:F41" si="14">D39/B39*100</f>
        <v>100</v>
      </c>
      <c r="G39" s="60"/>
    </row>
    <row r="40" spans="1:7" s="51" customFormat="1" ht="15.75" customHeight="1">
      <c r="A40" s="206" t="s">
        <v>3</v>
      </c>
      <c r="B40" s="207">
        <v>10196.299999999999</v>
      </c>
      <c r="C40" s="207">
        <v>10196.299999999999</v>
      </c>
      <c r="D40" s="207">
        <v>10196.299999999999</v>
      </c>
      <c r="E40" s="208">
        <f t="shared" si="13"/>
        <v>100</v>
      </c>
      <c r="F40" s="208">
        <f t="shared" si="14"/>
        <v>100</v>
      </c>
      <c r="G40" s="60"/>
    </row>
    <row r="41" spans="1:7" s="51" customFormat="1" ht="15.75" customHeight="1">
      <c r="A41" s="206" t="s">
        <v>4</v>
      </c>
      <c r="B41" s="207">
        <v>6518.9</v>
      </c>
      <c r="C41" s="207">
        <v>6518.9</v>
      </c>
      <c r="D41" s="207">
        <v>6518.9</v>
      </c>
      <c r="E41" s="208">
        <f t="shared" si="13"/>
        <v>100</v>
      </c>
      <c r="F41" s="208">
        <f t="shared" si="14"/>
        <v>100</v>
      </c>
      <c r="G41" s="209"/>
    </row>
    <row r="42" spans="1:7" s="51" customFormat="1">
      <c r="A42" s="211" t="s">
        <v>183</v>
      </c>
      <c r="B42" s="212">
        <f>B44</f>
        <v>139669.20000000001</v>
      </c>
      <c r="C42" s="212">
        <f>C44</f>
        <v>123068.70000000001</v>
      </c>
      <c r="D42" s="212">
        <f>D44</f>
        <v>58859.5</v>
      </c>
      <c r="E42" s="208">
        <f>D42/C42*100</f>
        <v>47.82653916064767</v>
      </c>
      <c r="F42" s="208">
        <f>D42/B42*100</f>
        <v>42.142075704593424</v>
      </c>
      <c r="G42" s="58"/>
    </row>
    <row r="43" spans="1:7" s="51" customFormat="1" ht="90">
      <c r="A43" s="213" t="s">
        <v>112</v>
      </c>
      <c r="B43" s="300" t="s">
        <v>116</v>
      </c>
      <c r="C43" s="300" t="s">
        <v>180</v>
      </c>
      <c r="D43" s="300" t="s">
        <v>181</v>
      </c>
      <c r="E43" s="214" t="s">
        <v>85</v>
      </c>
      <c r="F43" s="214" t="s">
        <v>86</v>
      </c>
      <c r="G43" s="58"/>
    </row>
    <row r="44" spans="1:7" s="51" customFormat="1" ht="134.25" customHeight="1">
      <c r="A44" s="211" t="s">
        <v>209</v>
      </c>
      <c r="B44" s="215">
        <f>B45+B46+B47</f>
        <v>139669.20000000001</v>
      </c>
      <c r="C44" s="215">
        <f>C45+C46+C47</f>
        <v>123068.70000000001</v>
      </c>
      <c r="D44" s="215">
        <f>D45+D46+D47</f>
        <v>58859.5</v>
      </c>
      <c r="E44" s="208">
        <f>D44/C44*100</f>
        <v>47.82653916064767</v>
      </c>
      <c r="F44" s="208">
        <f>D44/B44*100</f>
        <v>42.142075704593424</v>
      </c>
      <c r="G44" s="62"/>
    </row>
    <row r="45" spans="1:7" s="51" customFormat="1" ht="13.5" customHeight="1">
      <c r="A45" s="206" t="s">
        <v>2</v>
      </c>
      <c r="B45" s="207">
        <v>29746.9</v>
      </c>
      <c r="C45" s="207">
        <v>13146.4</v>
      </c>
      <c r="D45" s="207">
        <v>6266.1</v>
      </c>
      <c r="E45" s="208">
        <f>D45/C45*100</f>
        <v>47.663999269762073</v>
      </c>
      <c r="F45" s="208">
        <f>D45/B45*100</f>
        <v>21.064715987212111</v>
      </c>
      <c r="G45" s="60"/>
    </row>
    <row r="46" spans="1:7" s="51" customFormat="1" ht="13.5" customHeight="1">
      <c r="A46" s="206" t="s">
        <v>3</v>
      </c>
      <c r="B46" s="207">
        <v>34120.300000000003</v>
      </c>
      <c r="C46" s="207">
        <v>34120.300000000003</v>
      </c>
      <c r="D46" s="207">
        <v>3728.1</v>
      </c>
      <c r="E46" s="208">
        <f>D46/C46*100</f>
        <v>10.926340038041868</v>
      </c>
      <c r="F46" s="208">
        <f>D46/B46*100</f>
        <v>10.926340038041868</v>
      </c>
      <c r="G46" s="60"/>
    </row>
    <row r="47" spans="1:7" s="51" customFormat="1" ht="13.5" customHeight="1">
      <c r="A47" s="206" t="s">
        <v>4</v>
      </c>
      <c r="B47" s="207">
        <f>B241</f>
        <v>75802</v>
      </c>
      <c r="C47" s="207">
        <v>75802</v>
      </c>
      <c r="D47" s="207">
        <v>48865.3</v>
      </c>
      <c r="E47" s="208">
        <f>D47/C47*100</f>
        <v>64.464394079311887</v>
      </c>
      <c r="F47" s="208">
        <f>D47/B47*100</f>
        <v>64.464394079311887</v>
      </c>
      <c r="G47" s="60"/>
    </row>
    <row r="48" spans="1:7" s="51" customFormat="1" ht="45">
      <c r="A48" s="211" t="s">
        <v>184</v>
      </c>
      <c r="B48" s="216">
        <f>B49</f>
        <v>2842.2</v>
      </c>
      <c r="C48" s="216">
        <f t="shared" ref="C48:D48" si="15">C49</f>
        <v>0</v>
      </c>
      <c r="D48" s="216">
        <f t="shared" si="15"/>
        <v>0</v>
      </c>
      <c r="E48" s="217">
        <v>0</v>
      </c>
      <c r="F48" s="217">
        <v>0</v>
      </c>
      <c r="G48" s="63"/>
    </row>
    <row r="49" spans="1:7" s="51" customFormat="1" ht="50.25" customHeight="1">
      <c r="A49" s="308" t="s">
        <v>210</v>
      </c>
      <c r="B49" s="210">
        <f>SUM(B50:B51)</f>
        <v>2842.2</v>
      </c>
      <c r="C49" s="210">
        <f>SUM(C50:C51)</f>
        <v>0</v>
      </c>
      <c r="D49" s="210">
        <f>SUM(D50:D51)</f>
        <v>0</v>
      </c>
      <c r="E49" s="217">
        <v>0</v>
      </c>
      <c r="F49" s="217">
        <v>0</v>
      </c>
      <c r="G49" s="59"/>
    </row>
    <row r="50" spans="1:7" s="51" customFormat="1" ht="13.5" customHeight="1">
      <c r="A50" s="206" t="s">
        <v>2</v>
      </c>
      <c r="B50" s="207">
        <v>142.1</v>
      </c>
      <c r="C50" s="207">
        <v>0</v>
      </c>
      <c r="D50" s="207">
        <v>0</v>
      </c>
      <c r="E50" s="217">
        <v>0</v>
      </c>
      <c r="F50" s="217">
        <v>0</v>
      </c>
      <c r="G50" s="60"/>
    </row>
    <row r="51" spans="1:7" s="51" customFormat="1" ht="13.5" customHeight="1">
      <c r="A51" s="206" t="s">
        <v>3</v>
      </c>
      <c r="B51" s="207">
        <v>2700.1</v>
      </c>
      <c r="C51" s="207">
        <v>0</v>
      </c>
      <c r="D51" s="207">
        <v>0</v>
      </c>
      <c r="E51" s="217">
        <v>0</v>
      </c>
      <c r="F51" s="217">
        <v>0</v>
      </c>
      <c r="G51" s="60"/>
    </row>
    <row r="52" spans="1:7" s="51" customFormat="1" ht="12" customHeight="1">
      <c r="A52" s="27"/>
      <c r="B52" s="28"/>
      <c r="C52" s="28"/>
      <c r="D52" s="28"/>
      <c r="E52" s="25"/>
      <c r="F52" s="26"/>
      <c r="G52" s="23"/>
    </row>
    <row r="53" spans="1:7" s="131" customFormat="1" ht="37.5" customHeight="1">
      <c r="A53" s="325" t="s">
        <v>132</v>
      </c>
      <c r="B53" s="325"/>
      <c r="C53" s="325"/>
      <c r="D53" s="325"/>
      <c r="E53" s="325"/>
      <c r="F53" s="325"/>
      <c r="G53" s="130"/>
    </row>
    <row r="54" spans="1:7" s="131" customFormat="1" ht="17.25" customHeight="1">
      <c r="A54" s="221"/>
      <c r="B54" s="221"/>
      <c r="C54" s="221"/>
      <c r="D54" s="221"/>
      <c r="E54" s="221"/>
      <c r="F54" s="219" t="s">
        <v>57</v>
      </c>
      <c r="G54" s="130"/>
    </row>
    <row r="55" spans="1:7" s="51" customFormat="1" ht="90">
      <c r="A55" s="214" t="s">
        <v>114</v>
      </c>
      <c r="B55" s="300" t="s">
        <v>116</v>
      </c>
      <c r="C55" s="300" t="s">
        <v>180</v>
      </c>
      <c r="D55" s="300" t="s">
        <v>181</v>
      </c>
      <c r="E55" s="214" t="s">
        <v>85</v>
      </c>
      <c r="F55" s="214" t="s">
        <v>86</v>
      </c>
      <c r="G55" s="23"/>
    </row>
    <row r="56" spans="1:7" s="51" customFormat="1" ht="35.25" customHeight="1">
      <c r="A56" s="127" t="s">
        <v>164</v>
      </c>
      <c r="B56" s="128">
        <f>B57+B60+B64+B66+B69+B71</f>
        <v>14524.5</v>
      </c>
      <c r="C56" s="128">
        <f t="shared" ref="C56:D56" si="16">C57+C60+C64+C66+C69+C71</f>
        <v>11582.3</v>
      </c>
      <c r="D56" s="128">
        <f t="shared" si="16"/>
        <v>5398.6</v>
      </c>
      <c r="E56" s="128">
        <f>D56/C56*100</f>
        <v>46.610776788720727</v>
      </c>
      <c r="F56" s="128">
        <f>D56/B56*100</f>
        <v>37.168921477503531</v>
      </c>
      <c r="G56" s="23"/>
    </row>
    <row r="57" spans="1:7" s="51" customFormat="1" ht="42.75">
      <c r="A57" s="127" t="s">
        <v>115</v>
      </c>
      <c r="B57" s="128">
        <f t="shared" ref="B57:D58" si="17">B58</f>
        <v>1998</v>
      </c>
      <c r="C57" s="128">
        <f t="shared" si="17"/>
        <v>1723.3</v>
      </c>
      <c r="D57" s="128">
        <f t="shared" si="17"/>
        <v>1723.2</v>
      </c>
      <c r="E57" s="227">
        <f>D57/C57*100</f>
        <v>99.994197179829399</v>
      </c>
      <c r="F57" s="227">
        <f t="shared" ref="F57" si="18">D57/B57*100</f>
        <v>86.246246246246244</v>
      </c>
      <c r="G57" s="23"/>
    </row>
    <row r="58" spans="1:7" s="51" customFormat="1">
      <c r="A58" s="107" t="s">
        <v>69</v>
      </c>
      <c r="B58" s="132">
        <f>B59</f>
        <v>1998</v>
      </c>
      <c r="C58" s="132">
        <f t="shared" si="17"/>
        <v>1723.3</v>
      </c>
      <c r="D58" s="132">
        <f t="shared" si="17"/>
        <v>1723.2</v>
      </c>
      <c r="E58" s="129">
        <f>D58/C58*100</f>
        <v>99.994197179829399</v>
      </c>
      <c r="F58" s="129">
        <f t="shared" ref="F58:F72" si="19">D58/B58*100</f>
        <v>86.246246246246244</v>
      </c>
      <c r="G58" s="23"/>
    </row>
    <row r="59" spans="1:7" s="51" customFormat="1" ht="45">
      <c r="A59" s="108" t="s">
        <v>185</v>
      </c>
      <c r="B59" s="132">
        <f>B95</f>
        <v>1998</v>
      </c>
      <c r="C59" s="132">
        <f t="shared" ref="C59:D59" si="20">C95</f>
        <v>1723.3</v>
      </c>
      <c r="D59" s="132">
        <f t="shared" si="20"/>
        <v>1723.2</v>
      </c>
      <c r="E59" s="129">
        <f>D59/C59*100</f>
        <v>99.994197179829399</v>
      </c>
      <c r="F59" s="129">
        <f t="shared" ref="F59" si="21">D59/B59*100</f>
        <v>86.246246246246244</v>
      </c>
      <c r="G59" s="23"/>
    </row>
    <row r="60" spans="1:7" s="51" customFormat="1" ht="43.5" customHeight="1">
      <c r="A60" s="127" t="s">
        <v>212</v>
      </c>
      <c r="B60" s="128">
        <f>B62+B63</f>
        <v>4977.8999999999996</v>
      </c>
      <c r="C60" s="128">
        <f t="shared" ref="C60:D60" si="22">C62+C63</f>
        <v>4977.8999999999996</v>
      </c>
      <c r="D60" s="128">
        <f t="shared" si="22"/>
        <v>2787.9</v>
      </c>
      <c r="E60" s="227">
        <f t="shared" ref="E60:E62" si="23">D60/C60*100</f>
        <v>56.005544506719708</v>
      </c>
      <c r="F60" s="227">
        <f t="shared" ref="F60:F62" si="24">D60/B60*100</f>
        <v>56.005544506719708</v>
      </c>
      <c r="G60" s="23"/>
    </row>
    <row r="61" spans="1:7" s="51" customFormat="1" ht="90">
      <c r="A61" s="214" t="s">
        <v>114</v>
      </c>
      <c r="B61" s="300" t="s">
        <v>116</v>
      </c>
      <c r="C61" s="300" t="s">
        <v>180</v>
      </c>
      <c r="D61" s="300" t="s">
        <v>181</v>
      </c>
      <c r="E61" s="214" t="s">
        <v>85</v>
      </c>
      <c r="F61" s="214" t="s">
        <v>86</v>
      </c>
      <c r="G61" s="23"/>
    </row>
    <row r="62" spans="1:7" s="51" customFormat="1" ht="60">
      <c r="A62" s="108" t="s">
        <v>189</v>
      </c>
      <c r="B62" s="132">
        <v>1837.7</v>
      </c>
      <c r="C62" s="132">
        <v>1837.7</v>
      </c>
      <c r="D62" s="132">
        <v>1837.7</v>
      </c>
      <c r="E62" s="129">
        <f t="shared" si="23"/>
        <v>100</v>
      </c>
      <c r="F62" s="129">
        <f t="shared" si="24"/>
        <v>100</v>
      </c>
      <c r="G62" s="23"/>
    </row>
    <row r="63" spans="1:7" s="51" customFormat="1" ht="48" customHeight="1">
      <c r="A63" s="108" t="s">
        <v>190</v>
      </c>
      <c r="B63" s="132">
        <v>3140.2</v>
      </c>
      <c r="C63" s="132">
        <v>3140.2</v>
      </c>
      <c r="D63" s="132">
        <v>950.2</v>
      </c>
      <c r="E63" s="129">
        <f t="shared" ref="E63" si="25">D63/C63*100</f>
        <v>30.259219158015416</v>
      </c>
      <c r="F63" s="129">
        <f t="shared" ref="F63" si="26">D63/B63*100</f>
        <v>30.259219158015416</v>
      </c>
      <c r="G63" s="23"/>
    </row>
    <row r="64" spans="1:7" s="51" customFormat="1" ht="27" customHeight="1">
      <c r="A64" s="276" t="s">
        <v>213</v>
      </c>
      <c r="B64" s="128">
        <f>B65</f>
        <v>50</v>
      </c>
      <c r="C64" s="128">
        <f t="shared" ref="C64:D64" si="27">C65</f>
        <v>50</v>
      </c>
      <c r="D64" s="128">
        <f t="shared" si="27"/>
        <v>50</v>
      </c>
      <c r="E64" s="227">
        <f t="shared" ref="E64:E65" si="28">D64/C64*100</f>
        <v>100</v>
      </c>
      <c r="F64" s="227">
        <f t="shared" ref="F64:F65" si="29">D64/B64*100</f>
        <v>100</v>
      </c>
      <c r="G64" s="23"/>
    </row>
    <row r="65" spans="1:7" s="51" customFormat="1" ht="19.5" customHeight="1">
      <c r="A65" s="277" t="s">
        <v>134</v>
      </c>
      <c r="B65" s="132">
        <f>B124</f>
        <v>50</v>
      </c>
      <c r="C65" s="132">
        <f t="shared" ref="C65:D65" si="30">C124</f>
        <v>50</v>
      </c>
      <c r="D65" s="132">
        <f t="shared" si="30"/>
        <v>50</v>
      </c>
      <c r="E65" s="129">
        <f t="shared" si="28"/>
        <v>100</v>
      </c>
      <c r="F65" s="129">
        <f t="shared" si="29"/>
        <v>100</v>
      </c>
      <c r="G65" s="23"/>
    </row>
    <row r="66" spans="1:7" s="51" customFormat="1" ht="42.75">
      <c r="A66" s="282" t="s">
        <v>214</v>
      </c>
      <c r="B66" s="283">
        <f>B67+B68</f>
        <v>2470.3000000000002</v>
      </c>
      <c r="C66" s="283">
        <f t="shared" ref="C66:D66" si="31">C67+C68</f>
        <v>2470.3000000000002</v>
      </c>
      <c r="D66" s="283">
        <f t="shared" si="31"/>
        <v>718.7</v>
      </c>
      <c r="E66" s="227">
        <f t="shared" ref="E66" si="32">D66/C66*100</f>
        <v>29.093632352345868</v>
      </c>
      <c r="F66" s="227">
        <f t="shared" ref="F66" si="33">D66/B66*100</f>
        <v>29.093632352345868</v>
      </c>
      <c r="G66" s="23"/>
    </row>
    <row r="67" spans="1:7" s="51" customFormat="1" ht="75">
      <c r="A67" s="281" t="s">
        <v>199</v>
      </c>
      <c r="B67" s="284">
        <v>1751.3</v>
      </c>
      <c r="C67" s="284">
        <v>1751.3</v>
      </c>
      <c r="D67" s="284">
        <v>0</v>
      </c>
      <c r="E67" s="280">
        <v>0</v>
      </c>
      <c r="F67" s="280">
        <v>0</v>
      </c>
      <c r="G67" s="23"/>
    </row>
    <row r="68" spans="1:7" s="51" customFormat="1" ht="60">
      <c r="A68" s="281" t="s">
        <v>198</v>
      </c>
      <c r="B68" s="284">
        <v>719</v>
      </c>
      <c r="C68" s="284">
        <v>719</v>
      </c>
      <c r="D68" s="284">
        <v>718.7</v>
      </c>
      <c r="E68" s="280">
        <f>D68/C68*100</f>
        <v>99.958275382475676</v>
      </c>
      <c r="F68" s="280">
        <f>D68/B68*100</f>
        <v>99.958275382475676</v>
      </c>
      <c r="G68" s="23"/>
    </row>
    <row r="69" spans="1:7" s="51" customFormat="1" ht="42.75">
      <c r="A69" s="276" t="s">
        <v>215</v>
      </c>
      <c r="B69" s="278">
        <f>B70</f>
        <v>500</v>
      </c>
      <c r="C69" s="278">
        <f t="shared" ref="C69:F69" si="34">C70</f>
        <v>0</v>
      </c>
      <c r="D69" s="278">
        <f t="shared" si="34"/>
        <v>0</v>
      </c>
      <c r="E69" s="278">
        <f t="shared" si="34"/>
        <v>0</v>
      </c>
      <c r="F69" s="278">
        <f t="shared" si="34"/>
        <v>0</v>
      </c>
      <c r="G69" s="23"/>
    </row>
    <row r="70" spans="1:7" s="51" customFormat="1" ht="20.25" customHeight="1">
      <c r="A70" s="277" t="s">
        <v>134</v>
      </c>
      <c r="B70" s="279">
        <v>500</v>
      </c>
      <c r="C70" s="279">
        <v>0</v>
      </c>
      <c r="D70" s="279">
        <v>0</v>
      </c>
      <c r="E70" s="280">
        <v>0</v>
      </c>
      <c r="F70" s="280">
        <v>0</v>
      </c>
      <c r="G70" s="23"/>
    </row>
    <row r="71" spans="1:7" s="131" customFormat="1" ht="44.25" customHeight="1">
      <c r="A71" s="118" t="s">
        <v>178</v>
      </c>
      <c r="B71" s="283">
        <f>B72</f>
        <v>4528.3</v>
      </c>
      <c r="C71" s="283">
        <f t="shared" ref="C71:D71" si="35">C72</f>
        <v>2360.8000000000002</v>
      </c>
      <c r="D71" s="283">
        <f t="shared" si="35"/>
        <v>118.8</v>
      </c>
      <c r="E71" s="227">
        <f>D71/C71*100</f>
        <v>5.0321924771263973</v>
      </c>
      <c r="F71" s="227">
        <f t="shared" si="19"/>
        <v>2.6235010931254554</v>
      </c>
      <c r="G71" s="130"/>
    </row>
    <row r="72" spans="1:7" s="131" customFormat="1" ht="43.5" customHeight="1">
      <c r="A72" s="285" t="s">
        <v>59</v>
      </c>
      <c r="B72" s="286">
        <f>B73+B75+B76</f>
        <v>4528.3</v>
      </c>
      <c r="C72" s="286">
        <f t="shared" ref="C72:D72" si="36">C73+C75+C76</f>
        <v>2360.8000000000002</v>
      </c>
      <c r="D72" s="286">
        <f t="shared" si="36"/>
        <v>118.8</v>
      </c>
      <c r="E72" s="129">
        <f>D72/C72*100</f>
        <v>5.0321924771263973</v>
      </c>
      <c r="F72" s="129">
        <f t="shared" si="19"/>
        <v>2.6235010931254554</v>
      </c>
      <c r="G72" s="130"/>
    </row>
    <row r="73" spans="1:7" s="131" customFormat="1" ht="75">
      <c r="A73" s="287" t="s">
        <v>200</v>
      </c>
      <c r="B73" s="284">
        <v>2229.8000000000002</v>
      </c>
      <c r="C73" s="284">
        <v>2229.8000000000002</v>
      </c>
      <c r="D73" s="284">
        <v>0</v>
      </c>
      <c r="E73" s="280">
        <v>0</v>
      </c>
      <c r="F73" s="280">
        <f>D73/B73*100</f>
        <v>0</v>
      </c>
      <c r="G73" s="130"/>
    </row>
    <row r="74" spans="1:7" s="131" customFormat="1" ht="90">
      <c r="A74" s="214" t="s">
        <v>114</v>
      </c>
      <c r="B74" s="300" t="s">
        <v>116</v>
      </c>
      <c r="C74" s="300" t="s">
        <v>180</v>
      </c>
      <c r="D74" s="300" t="s">
        <v>181</v>
      </c>
      <c r="E74" s="214" t="s">
        <v>85</v>
      </c>
      <c r="F74" s="214" t="s">
        <v>86</v>
      </c>
      <c r="G74" s="130"/>
    </row>
    <row r="75" spans="1:7" s="131" customFormat="1" ht="121.5" customHeight="1">
      <c r="A75" s="287" t="s">
        <v>201</v>
      </c>
      <c r="B75" s="289">
        <v>1998.5</v>
      </c>
      <c r="C75" s="289">
        <v>11</v>
      </c>
      <c r="D75" s="289">
        <v>0</v>
      </c>
      <c r="E75" s="288">
        <v>0</v>
      </c>
      <c r="F75" s="288">
        <f>D75/B75*100</f>
        <v>0</v>
      </c>
      <c r="G75" s="130"/>
    </row>
    <row r="76" spans="1:7" s="131" customFormat="1" ht="21.75" customHeight="1">
      <c r="A76" s="277" t="s">
        <v>134</v>
      </c>
      <c r="B76" s="289">
        <v>300</v>
      </c>
      <c r="C76" s="289">
        <v>120</v>
      </c>
      <c r="D76" s="289">
        <v>118.8</v>
      </c>
      <c r="E76" s="288">
        <f>D76/C76*100</f>
        <v>99</v>
      </c>
      <c r="F76" s="288">
        <f>D76/B76*100</f>
        <v>39.599999999999994</v>
      </c>
      <c r="G76" s="130"/>
    </row>
    <row r="77" spans="1:7" s="51" customFormat="1" ht="12" customHeight="1">
      <c r="A77" s="27"/>
      <c r="B77" s="28"/>
      <c r="C77" s="28"/>
      <c r="D77" s="28"/>
      <c r="E77" s="25"/>
      <c r="F77" s="26"/>
      <c r="G77" s="23"/>
    </row>
    <row r="78" spans="1:7" s="85" customFormat="1" ht="18.600000000000001" customHeight="1">
      <c r="A78" s="325" t="s">
        <v>64</v>
      </c>
      <c r="B78" s="325"/>
      <c r="C78" s="325"/>
      <c r="D78" s="325"/>
      <c r="E78" s="325"/>
      <c r="F78" s="325"/>
      <c r="G78" s="325"/>
    </row>
    <row r="79" spans="1:7" s="85" customFormat="1" ht="19.899999999999999" customHeight="1">
      <c r="A79" s="326" t="s">
        <v>65</v>
      </c>
      <c r="B79" s="326"/>
      <c r="C79" s="326"/>
      <c r="D79" s="326"/>
      <c r="E79" s="326"/>
      <c r="F79" s="326"/>
      <c r="G79" s="326"/>
    </row>
    <row r="80" spans="1:7" s="85" customFormat="1" ht="20.25" customHeight="1">
      <c r="A80" s="326" t="s">
        <v>66</v>
      </c>
      <c r="B80" s="326"/>
      <c r="C80" s="326"/>
      <c r="D80" s="326"/>
      <c r="E80" s="326"/>
      <c r="F80" s="326"/>
      <c r="G80" s="326"/>
    </row>
    <row r="81" spans="1:10" s="86" customFormat="1" ht="31.15" customHeight="1">
      <c r="A81" s="326" t="s">
        <v>9</v>
      </c>
      <c r="B81" s="326"/>
      <c r="C81" s="326"/>
      <c r="D81" s="326"/>
      <c r="E81" s="326"/>
      <c r="F81" s="326"/>
      <c r="G81" s="326"/>
    </row>
    <row r="82" spans="1:10" s="85" customFormat="1" ht="15.6" customHeight="1">
      <c r="A82" s="123"/>
      <c r="B82" s="124"/>
      <c r="C82" s="124"/>
      <c r="E82" s="125"/>
      <c r="F82" s="126"/>
      <c r="G82" s="87" t="s">
        <v>57</v>
      </c>
    </row>
    <row r="83" spans="1:10" s="51" customFormat="1" ht="90" customHeight="1">
      <c r="A83" s="88" t="s">
        <v>0</v>
      </c>
      <c r="B83" s="89" t="s">
        <v>129</v>
      </c>
      <c r="C83" s="90" t="s">
        <v>180</v>
      </c>
      <c r="D83" s="90" t="s">
        <v>181</v>
      </c>
      <c r="E83" s="89" t="s">
        <v>85</v>
      </c>
      <c r="F83" s="89" t="s">
        <v>86</v>
      </c>
      <c r="G83" s="89" t="s">
        <v>165</v>
      </c>
    </row>
    <row r="84" spans="1:10" ht="17.45" customHeight="1">
      <c r="A84" s="91" t="s">
        <v>7</v>
      </c>
      <c r="B84" s="92">
        <f>B88+B89+B90+B92+B93+B94+B96</f>
        <v>1760125.4999999998</v>
      </c>
      <c r="C84" s="92">
        <f>C88+C89+C90+C92+C93+C94+C96</f>
        <v>1187052.5</v>
      </c>
      <c r="D84" s="92">
        <f>D88+D89+D90+D92+D93+D94+D96</f>
        <v>1180859.3</v>
      </c>
      <c r="E84" s="93">
        <f>D84/C84*100</f>
        <v>99.478270758875453</v>
      </c>
      <c r="F84" s="93">
        <f t="shared" ref="F84:F96" si="37">D84/B84*100</f>
        <v>67.089494470706796</v>
      </c>
      <c r="G84" s="94"/>
    </row>
    <row r="85" spans="1:10" ht="17.45" customHeight="1">
      <c r="A85" s="95" t="s">
        <v>2</v>
      </c>
      <c r="B85" s="96">
        <f>B84-B86-B87</f>
        <v>366601.89999999967</v>
      </c>
      <c r="C85" s="96">
        <f t="shared" ref="C85:D85" si="38">C84-C86-C87</f>
        <v>223553.89999999997</v>
      </c>
      <c r="D85" s="96">
        <f t="shared" si="38"/>
        <v>217869.7</v>
      </c>
      <c r="E85" s="97">
        <f>D85/C85*100</f>
        <v>97.457346975382691</v>
      </c>
      <c r="F85" s="97">
        <f t="shared" si="37"/>
        <v>59.429506502830506</v>
      </c>
      <c r="G85" s="94"/>
    </row>
    <row r="86" spans="1:10" ht="17.45" customHeight="1">
      <c r="A86" s="95" t="s">
        <v>3</v>
      </c>
      <c r="B86" s="96">
        <v>1350566.6</v>
      </c>
      <c r="C86" s="96">
        <v>935874.9</v>
      </c>
      <c r="D86" s="96">
        <v>935365.9</v>
      </c>
      <c r="E86" s="97">
        <f>D86/C86*100</f>
        <v>99.945612389006271</v>
      </c>
      <c r="F86" s="97">
        <f t="shared" si="37"/>
        <v>69.257295419566873</v>
      </c>
      <c r="G86" s="94"/>
    </row>
    <row r="87" spans="1:10" ht="17.45" customHeight="1">
      <c r="A87" s="98" t="s">
        <v>4</v>
      </c>
      <c r="B87" s="99">
        <v>42957</v>
      </c>
      <c r="C87" s="99">
        <v>27623.7</v>
      </c>
      <c r="D87" s="99">
        <v>27623.7</v>
      </c>
      <c r="E87" s="97">
        <f>D87/C87*100</f>
        <v>100</v>
      </c>
      <c r="F87" s="97">
        <f t="shared" ref="F87" si="39">D87/B87*100</f>
        <v>64.305468258956637</v>
      </c>
      <c r="G87" s="94"/>
    </row>
    <row r="88" spans="1:10" s="66" customFormat="1">
      <c r="A88" s="100" t="s">
        <v>67</v>
      </c>
      <c r="B88" s="101">
        <v>708063.7</v>
      </c>
      <c r="C88" s="101">
        <v>510962.4</v>
      </c>
      <c r="D88" s="101">
        <v>510959.7</v>
      </c>
      <c r="E88" s="102">
        <f>D88/C88*100</f>
        <v>99.999471585384754</v>
      </c>
      <c r="F88" s="102">
        <f t="shared" si="37"/>
        <v>72.162956524956741</v>
      </c>
      <c r="G88" s="103"/>
    </row>
    <row r="89" spans="1:10" s="67" customFormat="1" ht="180" customHeight="1">
      <c r="A89" s="104" t="s">
        <v>1</v>
      </c>
      <c r="B89" s="105">
        <v>44664.5</v>
      </c>
      <c r="C89" s="105">
        <v>7517.9</v>
      </c>
      <c r="D89" s="105">
        <v>5614.5</v>
      </c>
      <c r="E89" s="102">
        <f t="shared" ref="E89:E96" si="40">D89/C89*100</f>
        <v>74.681759533912398</v>
      </c>
      <c r="F89" s="102">
        <f t="shared" si="37"/>
        <v>12.570385876926865</v>
      </c>
      <c r="G89" s="305" t="s">
        <v>186</v>
      </c>
      <c r="H89" s="222"/>
    </row>
    <row r="90" spans="1:10" s="67" customFormat="1" ht="17.25" customHeight="1">
      <c r="A90" s="107" t="s">
        <v>5</v>
      </c>
      <c r="B90" s="101">
        <v>790568</v>
      </c>
      <c r="C90" s="101">
        <v>557658.19999999995</v>
      </c>
      <c r="D90" s="101">
        <v>557658.19999999995</v>
      </c>
      <c r="E90" s="102">
        <f t="shared" si="40"/>
        <v>100</v>
      </c>
      <c r="F90" s="102">
        <f t="shared" si="37"/>
        <v>70.538928972586788</v>
      </c>
      <c r="G90" s="106"/>
    </row>
    <row r="91" spans="1:10" s="67" customFormat="1" ht="90">
      <c r="A91" s="88" t="s">
        <v>0</v>
      </c>
      <c r="B91" s="89" t="s">
        <v>129</v>
      </c>
      <c r="C91" s="300" t="s">
        <v>180</v>
      </c>
      <c r="D91" s="300" t="s">
        <v>181</v>
      </c>
      <c r="E91" s="89" t="s">
        <v>85</v>
      </c>
      <c r="F91" s="89" t="s">
        <v>86</v>
      </c>
      <c r="G91" s="89" t="s">
        <v>165</v>
      </c>
    </row>
    <row r="92" spans="1:10" s="67" customFormat="1" ht="60">
      <c r="A92" s="107" t="s">
        <v>68</v>
      </c>
      <c r="B92" s="101">
        <v>51170.9</v>
      </c>
      <c r="C92" s="101">
        <v>38095</v>
      </c>
      <c r="D92" s="101">
        <v>34288.800000000003</v>
      </c>
      <c r="E92" s="102">
        <f t="shared" si="40"/>
        <v>90.008662554140969</v>
      </c>
      <c r="F92" s="102">
        <f t="shared" si="37"/>
        <v>67.008397350838081</v>
      </c>
      <c r="G92" s="304" t="s">
        <v>166</v>
      </c>
    </row>
    <row r="93" spans="1:10" s="66" customFormat="1" ht="30">
      <c r="A93" s="109" t="s">
        <v>6</v>
      </c>
      <c r="B93" s="101">
        <v>135799.70000000001</v>
      </c>
      <c r="C93" s="101">
        <v>56331.7</v>
      </c>
      <c r="D93" s="101">
        <v>56331.7</v>
      </c>
      <c r="E93" s="102">
        <f t="shared" si="40"/>
        <v>100</v>
      </c>
      <c r="F93" s="102">
        <f t="shared" si="37"/>
        <v>41.481461299251762</v>
      </c>
      <c r="G93" s="110"/>
      <c r="J93" s="66" t="s">
        <v>106</v>
      </c>
    </row>
    <row r="94" spans="1:10" s="68" customFormat="1">
      <c r="A94" s="107" t="s">
        <v>69</v>
      </c>
      <c r="B94" s="101">
        <v>2909</v>
      </c>
      <c r="C94" s="101">
        <v>2338.8000000000002</v>
      </c>
      <c r="D94" s="101">
        <v>2338.6</v>
      </c>
      <c r="E94" s="102">
        <f t="shared" si="40"/>
        <v>99.991448606122788</v>
      </c>
      <c r="F94" s="102">
        <f t="shared" si="37"/>
        <v>80.391887246476443</v>
      </c>
      <c r="G94" s="111"/>
    </row>
    <row r="95" spans="1:10" s="68" customFormat="1" ht="45">
      <c r="A95" s="108" t="s">
        <v>187</v>
      </c>
      <c r="B95" s="101">
        <v>1998</v>
      </c>
      <c r="C95" s="101">
        <v>1723.3</v>
      </c>
      <c r="D95" s="101">
        <v>1723.2</v>
      </c>
      <c r="E95" s="102">
        <f t="shared" si="40"/>
        <v>99.994197179829399</v>
      </c>
      <c r="F95" s="102">
        <f t="shared" si="37"/>
        <v>86.246246246246244</v>
      </c>
      <c r="G95" s="111"/>
    </row>
    <row r="96" spans="1:10" s="68" customFormat="1" ht="30">
      <c r="A96" s="109" t="s">
        <v>70</v>
      </c>
      <c r="B96" s="101">
        <v>26949.7</v>
      </c>
      <c r="C96" s="101">
        <v>14148.5</v>
      </c>
      <c r="D96" s="101">
        <v>13667.8</v>
      </c>
      <c r="E96" s="102">
        <f t="shared" si="40"/>
        <v>96.60246669258224</v>
      </c>
      <c r="F96" s="102">
        <f t="shared" si="37"/>
        <v>50.715963443006785</v>
      </c>
      <c r="G96" s="303" t="s">
        <v>207</v>
      </c>
    </row>
    <row r="97" spans="1:7" s="68" customFormat="1" ht="10.5" customHeight="1">
      <c r="A97" s="2"/>
      <c r="B97" s="3"/>
      <c r="C97" s="3"/>
      <c r="D97" s="3"/>
      <c r="E97" s="4"/>
      <c r="F97" s="4"/>
      <c r="G97" s="5"/>
    </row>
    <row r="98" spans="1:7" s="68" customFormat="1" ht="11.25" customHeight="1">
      <c r="A98" s="2"/>
      <c r="B98" s="3"/>
      <c r="C98" s="3"/>
      <c r="D98" s="3"/>
      <c r="E98" s="4"/>
      <c r="F98" s="4"/>
      <c r="G98" s="5"/>
    </row>
    <row r="99" spans="1:7" s="30" customFormat="1" ht="18" customHeight="1">
      <c r="A99" s="325" t="s">
        <v>135</v>
      </c>
      <c r="B99" s="325"/>
      <c r="C99" s="325"/>
      <c r="D99" s="325"/>
      <c r="E99" s="325"/>
      <c r="F99" s="325"/>
      <c r="G99" s="325"/>
    </row>
    <row r="100" spans="1:7" s="64" customFormat="1" ht="15.75" customHeight="1">
      <c r="A100" s="326" t="s">
        <v>19</v>
      </c>
      <c r="B100" s="326"/>
      <c r="C100" s="326"/>
      <c r="D100" s="326"/>
      <c r="E100" s="326"/>
      <c r="F100" s="326"/>
      <c r="G100" s="326"/>
    </row>
    <row r="101" spans="1:7" s="64" customFormat="1" ht="18" customHeight="1">
      <c r="A101" s="326" t="s">
        <v>11</v>
      </c>
      <c r="B101" s="326"/>
      <c r="C101" s="326"/>
      <c r="D101" s="326"/>
      <c r="E101" s="326"/>
      <c r="F101" s="326"/>
      <c r="G101" s="326"/>
    </row>
    <row r="102" spans="1:7" s="65" customFormat="1" ht="63" customHeight="1">
      <c r="A102" s="326" t="s">
        <v>25</v>
      </c>
      <c r="B102" s="326"/>
      <c r="C102" s="326"/>
      <c r="D102" s="326"/>
      <c r="E102" s="326"/>
      <c r="F102" s="326"/>
      <c r="G102" s="326"/>
    </row>
    <row r="103" spans="1:7" s="47" customFormat="1" ht="16.899999999999999" customHeight="1">
      <c r="A103" s="114"/>
      <c r="B103" s="114"/>
      <c r="C103" s="114"/>
      <c r="D103" s="20"/>
      <c r="E103" s="115"/>
      <c r="F103" s="116"/>
      <c r="G103" s="117" t="s">
        <v>57</v>
      </c>
    </row>
    <row r="104" spans="1:7" s="51" customFormat="1" ht="90">
      <c r="A104" s="88" t="s">
        <v>0</v>
      </c>
      <c r="B104" s="89" t="s">
        <v>129</v>
      </c>
      <c r="C104" s="300" t="s">
        <v>180</v>
      </c>
      <c r="D104" s="300" t="s">
        <v>181</v>
      </c>
      <c r="E104" s="89" t="s">
        <v>85</v>
      </c>
      <c r="F104" s="89" t="s">
        <v>86</v>
      </c>
      <c r="G104" s="89" t="s">
        <v>165</v>
      </c>
    </row>
    <row r="105" spans="1:7" ht="17.45" customHeight="1">
      <c r="A105" s="118" t="s">
        <v>7</v>
      </c>
      <c r="B105" s="92">
        <f>B108</f>
        <v>168043.8</v>
      </c>
      <c r="C105" s="92">
        <f>C108</f>
        <v>127616.4</v>
      </c>
      <c r="D105" s="92">
        <f>D108</f>
        <v>124964.9</v>
      </c>
      <c r="E105" s="92">
        <f>E108</f>
        <v>97.922288984801327</v>
      </c>
      <c r="F105" s="92">
        <f>F108</f>
        <v>74.364481165029588</v>
      </c>
      <c r="G105" s="1"/>
    </row>
    <row r="106" spans="1:7" ht="17.45" customHeight="1">
      <c r="A106" s="98" t="s">
        <v>2</v>
      </c>
      <c r="B106" s="96">
        <f>B105-B107</f>
        <v>160468.4</v>
      </c>
      <c r="C106" s="96">
        <f t="shared" ref="C106:D106" si="41">C105-C107</f>
        <v>120913</v>
      </c>
      <c r="D106" s="96">
        <f t="shared" si="41"/>
        <v>120451.5</v>
      </c>
      <c r="E106" s="120">
        <f t="shared" ref="E106:E108" si="42">D106/C106*100</f>
        <v>99.618320610687022</v>
      </c>
      <c r="F106" s="121">
        <f t="shared" ref="F106:F108" si="43">D106/B106*100</f>
        <v>75.06244220045815</v>
      </c>
      <c r="G106" s="1"/>
    </row>
    <row r="107" spans="1:7" ht="17.45" customHeight="1">
      <c r="A107" s="98" t="s">
        <v>3</v>
      </c>
      <c r="B107" s="96">
        <v>7575.4</v>
      </c>
      <c r="C107" s="96">
        <v>6703.4</v>
      </c>
      <c r="D107" s="96">
        <v>4513.3999999999996</v>
      </c>
      <c r="E107" s="120">
        <v>0</v>
      </c>
      <c r="F107" s="121">
        <f t="shared" si="43"/>
        <v>59.579692161470021</v>
      </c>
      <c r="G107" s="1"/>
    </row>
    <row r="108" spans="1:7" s="69" customFormat="1" ht="32.25" customHeight="1">
      <c r="A108" s="104" t="s">
        <v>12</v>
      </c>
      <c r="B108" s="122">
        <v>168043.8</v>
      </c>
      <c r="C108" s="122">
        <v>127616.4</v>
      </c>
      <c r="D108" s="122">
        <v>124964.9</v>
      </c>
      <c r="E108" s="120">
        <f t="shared" si="42"/>
        <v>97.922288984801327</v>
      </c>
      <c r="F108" s="121">
        <f t="shared" si="43"/>
        <v>74.364481165029588</v>
      </c>
      <c r="G108" s="290"/>
    </row>
    <row r="109" spans="1:7" s="69" customFormat="1" ht="76.5" customHeight="1">
      <c r="A109" s="108" t="s">
        <v>188</v>
      </c>
      <c r="B109" s="122">
        <f>1285.5+2190+552.2+950.2</f>
        <v>4977.8999999999996</v>
      </c>
      <c r="C109" s="122">
        <f t="shared" ref="C109" si="44">1285.5+2190+552.2+950.2</f>
        <v>4977.8999999999996</v>
      </c>
      <c r="D109" s="122">
        <f>1285.5+552.2+950.2</f>
        <v>2787.9</v>
      </c>
      <c r="E109" s="120">
        <f t="shared" ref="E109" si="45">D109/C109*100</f>
        <v>56.005544506719708</v>
      </c>
      <c r="F109" s="121">
        <f t="shared" ref="F109" si="46">D109/B109*100</f>
        <v>56.005544506719708</v>
      </c>
      <c r="G109" s="138" t="s">
        <v>218</v>
      </c>
    </row>
    <row r="110" spans="1:7" s="226" customFormat="1" ht="18" customHeight="1">
      <c r="A110" s="223"/>
      <c r="B110" s="112"/>
      <c r="C110" s="112"/>
      <c r="D110" s="112"/>
      <c r="E110" s="224"/>
      <c r="F110" s="225"/>
      <c r="G110" s="225"/>
    </row>
    <row r="111" spans="1:7" s="85" customFormat="1" ht="18.600000000000001" customHeight="1">
      <c r="A111" s="325" t="s">
        <v>137</v>
      </c>
      <c r="B111" s="325"/>
      <c r="C111" s="325"/>
      <c r="D111" s="325"/>
      <c r="E111" s="325"/>
      <c r="F111" s="325"/>
      <c r="G111" s="325"/>
    </row>
    <row r="112" spans="1:7" s="85" customFormat="1" ht="15.75">
      <c r="A112" s="326" t="s">
        <v>8</v>
      </c>
      <c r="B112" s="326"/>
      <c r="C112" s="326"/>
      <c r="D112" s="326"/>
      <c r="E112" s="326"/>
      <c r="F112" s="326"/>
      <c r="G112" s="326"/>
    </row>
    <row r="113" spans="1:7" s="85" customFormat="1" ht="20.25" customHeight="1">
      <c r="A113" s="326" t="s">
        <v>18</v>
      </c>
      <c r="B113" s="326"/>
      <c r="C113" s="326"/>
      <c r="D113" s="326"/>
      <c r="E113" s="326"/>
      <c r="F113" s="326"/>
      <c r="G113" s="326"/>
    </row>
    <row r="114" spans="1:7" s="86" customFormat="1" ht="42" customHeight="1">
      <c r="A114" s="326" t="s">
        <v>10</v>
      </c>
      <c r="B114" s="326"/>
      <c r="C114" s="326"/>
      <c r="D114" s="326"/>
      <c r="E114" s="326"/>
      <c r="F114" s="326"/>
      <c r="G114" s="326"/>
    </row>
    <row r="115" spans="1:7" s="85" customFormat="1" ht="15.6" customHeight="1">
      <c r="A115" s="123"/>
      <c r="B115" s="124"/>
      <c r="C115" s="124"/>
      <c r="E115" s="125"/>
      <c r="F115" s="126"/>
      <c r="G115" s="117" t="s">
        <v>57</v>
      </c>
    </row>
    <row r="116" spans="1:7" s="131" customFormat="1" ht="90">
      <c r="A116" s="88" t="s">
        <v>0</v>
      </c>
      <c r="B116" s="89" t="s">
        <v>129</v>
      </c>
      <c r="C116" s="300" t="s">
        <v>180</v>
      </c>
      <c r="D116" s="300" t="s">
        <v>181</v>
      </c>
      <c r="E116" s="89" t="s">
        <v>85</v>
      </c>
      <c r="F116" s="89" t="s">
        <v>86</v>
      </c>
      <c r="G116" s="89" t="s">
        <v>165</v>
      </c>
    </row>
    <row r="117" spans="1:7" ht="17.45" customHeight="1">
      <c r="A117" s="118" t="s">
        <v>7</v>
      </c>
      <c r="B117" s="177">
        <f>B121+B123+B125</f>
        <v>255782.59999999998</v>
      </c>
      <c r="C117" s="177">
        <f>C121+C123+C125</f>
        <v>184225</v>
      </c>
      <c r="D117" s="177">
        <f>D121+D123+D125</f>
        <v>180261.1</v>
      </c>
      <c r="E117" s="170">
        <f t="shared" ref="E117:E122" si="47">D117/C117*100</f>
        <v>97.848337630614751</v>
      </c>
      <c r="F117" s="170">
        <f t="shared" ref="F117:F122" si="48">D117/B117*100</f>
        <v>70.474340318692512</v>
      </c>
      <c r="G117" s="119"/>
    </row>
    <row r="118" spans="1:7" ht="17.45" customHeight="1">
      <c r="A118" s="98" t="s">
        <v>2</v>
      </c>
      <c r="B118" s="178">
        <f>B117-B119-B120</f>
        <v>238487.99999999997</v>
      </c>
      <c r="C118" s="178">
        <f t="shared" ref="C118:D118" si="49">C117-C119-C120</f>
        <v>166966.70000000001</v>
      </c>
      <c r="D118" s="178">
        <f t="shared" si="49"/>
        <v>163013</v>
      </c>
      <c r="E118" s="171">
        <f t="shared" si="47"/>
        <v>97.632042796557627</v>
      </c>
      <c r="F118" s="171">
        <f t="shared" si="48"/>
        <v>68.352705377209759</v>
      </c>
      <c r="G118" s="119"/>
    </row>
    <row r="119" spans="1:7" ht="17.45" customHeight="1">
      <c r="A119" s="98" t="s">
        <v>3</v>
      </c>
      <c r="B119" s="178">
        <v>10775.7</v>
      </c>
      <c r="C119" s="178">
        <v>10739.4</v>
      </c>
      <c r="D119" s="228">
        <v>10729.2</v>
      </c>
      <c r="E119" s="133">
        <f t="shared" si="47"/>
        <v>99.90502262696242</v>
      </c>
      <c r="F119" s="133">
        <f t="shared" si="48"/>
        <v>99.568473509841596</v>
      </c>
      <c r="G119" s="119"/>
    </row>
    <row r="120" spans="1:7" ht="17.45" customHeight="1">
      <c r="A120" s="98" t="s">
        <v>4</v>
      </c>
      <c r="B120" s="178">
        <v>6518.9</v>
      </c>
      <c r="C120" s="178">
        <v>6518.9</v>
      </c>
      <c r="D120" s="178">
        <v>6518.9</v>
      </c>
      <c r="E120" s="133">
        <f t="shared" si="47"/>
        <v>100</v>
      </c>
      <c r="F120" s="133">
        <f t="shared" si="48"/>
        <v>100</v>
      </c>
      <c r="G120" s="119"/>
    </row>
    <row r="121" spans="1:7" s="69" customFormat="1" ht="30">
      <c r="A121" s="134" t="s">
        <v>87</v>
      </c>
      <c r="B121" s="135">
        <v>18599</v>
      </c>
      <c r="C121" s="135">
        <v>18556.599999999999</v>
      </c>
      <c r="D121" s="229">
        <v>18546.400000000001</v>
      </c>
      <c r="E121" s="133">
        <f t="shared" si="47"/>
        <v>99.945033034068757</v>
      </c>
      <c r="F121" s="133">
        <f t="shared" si="48"/>
        <v>99.71718909618798</v>
      </c>
      <c r="G121" s="327"/>
    </row>
    <row r="122" spans="1:7" s="69" customFormat="1" ht="17.25" customHeight="1">
      <c r="A122" s="136" t="s">
        <v>133</v>
      </c>
      <c r="B122" s="312">
        <v>17056.2</v>
      </c>
      <c r="C122" s="312">
        <v>17056.2</v>
      </c>
      <c r="D122" s="313">
        <v>17056.2</v>
      </c>
      <c r="E122" s="314">
        <f t="shared" si="47"/>
        <v>100</v>
      </c>
      <c r="F122" s="314">
        <f t="shared" si="48"/>
        <v>100</v>
      </c>
      <c r="G122" s="328"/>
    </row>
    <row r="123" spans="1:7" ht="60" customHeight="1">
      <c r="A123" s="134" t="s">
        <v>174</v>
      </c>
      <c r="B123" s="179">
        <v>2207.8000000000002</v>
      </c>
      <c r="C123" s="179">
        <v>1898.8</v>
      </c>
      <c r="D123" s="179">
        <v>1716.1</v>
      </c>
      <c r="E123" s="171">
        <f t="shared" ref="E123:E125" si="50">D123/C123*100</f>
        <v>90.378133558036652</v>
      </c>
      <c r="F123" s="171">
        <f t="shared" ref="F123:F125" si="51">D123/B123*100</f>
        <v>77.728960956608375</v>
      </c>
      <c r="G123" s="102" t="s">
        <v>175</v>
      </c>
    </row>
    <row r="124" spans="1:7" ht="16.5" customHeight="1">
      <c r="A124" s="108" t="s">
        <v>134</v>
      </c>
      <c r="B124" s="181">
        <v>50</v>
      </c>
      <c r="C124" s="181">
        <v>50</v>
      </c>
      <c r="D124" s="181">
        <v>50</v>
      </c>
      <c r="E124" s="182">
        <f t="shared" ref="E124" si="52">D124/C124*100</f>
        <v>100</v>
      </c>
      <c r="F124" s="182">
        <f t="shared" ref="F124" si="53">D124/B124*100</f>
        <v>100</v>
      </c>
      <c r="G124" s="183"/>
    </row>
    <row r="125" spans="1:7" ht="45">
      <c r="A125" s="134" t="s">
        <v>136</v>
      </c>
      <c r="B125" s="180">
        <v>234975.8</v>
      </c>
      <c r="C125" s="180">
        <v>163769.60000000001</v>
      </c>
      <c r="D125" s="180">
        <v>159998.6</v>
      </c>
      <c r="E125" s="171">
        <f t="shared" si="50"/>
        <v>97.697374848567748</v>
      </c>
      <c r="F125" s="171">
        <f t="shared" si="51"/>
        <v>68.091522616371563</v>
      </c>
      <c r="G125" s="138"/>
    </row>
    <row r="126" spans="1:7" s="30" customFormat="1" ht="5.25" customHeight="1">
      <c r="A126" s="6"/>
      <c r="B126" s="6"/>
      <c r="C126" s="6"/>
      <c r="D126" s="6"/>
      <c r="E126" s="7"/>
      <c r="F126" s="8"/>
      <c r="G126" s="9"/>
    </row>
    <row r="127" spans="1:7" s="113" customFormat="1" ht="33.6" customHeight="1">
      <c r="A127" s="325" t="s">
        <v>138</v>
      </c>
      <c r="B127" s="325"/>
      <c r="C127" s="325"/>
      <c r="D127" s="325"/>
      <c r="E127" s="325"/>
      <c r="F127" s="325"/>
      <c r="G127" s="325"/>
    </row>
    <row r="128" spans="1:7" s="85" customFormat="1" ht="15.75">
      <c r="A128" s="326" t="s">
        <v>14</v>
      </c>
      <c r="B128" s="326"/>
      <c r="C128" s="326"/>
      <c r="D128" s="326"/>
      <c r="E128" s="326"/>
      <c r="F128" s="326"/>
      <c r="G128" s="326"/>
    </row>
    <row r="129" spans="1:7" s="85" customFormat="1" ht="15.75">
      <c r="A129" s="326" t="s">
        <v>18</v>
      </c>
      <c r="B129" s="326"/>
      <c r="C129" s="326"/>
      <c r="D129" s="326"/>
      <c r="E129" s="326"/>
      <c r="F129" s="326"/>
      <c r="G129" s="326"/>
    </row>
    <row r="130" spans="1:7" s="86" customFormat="1" ht="15" customHeight="1">
      <c r="A130" s="326" t="s">
        <v>13</v>
      </c>
      <c r="B130" s="326"/>
      <c r="C130" s="326"/>
      <c r="D130" s="326"/>
      <c r="E130" s="326"/>
      <c r="F130" s="326"/>
      <c r="G130" s="326"/>
    </row>
    <row r="131" spans="1:7" s="113" customFormat="1" ht="23.25" customHeight="1">
      <c r="A131" s="191"/>
      <c r="B131" s="191"/>
      <c r="C131" s="191"/>
      <c r="E131" s="139"/>
      <c r="F131" s="140"/>
      <c r="G131" s="117" t="s">
        <v>57</v>
      </c>
    </row>
    <row r="132" spans="1:7" s="131" customFormat="1" ht="90">
      <c r="A132" s="88" t="s">
        <v>0</v>
      </c>
      <c r="B132" s="89" t="s">
        <v>129</v>
      </c>
      <c r="C132" s="300" t="s">
        <v>180</v>
      </c>
      <c r="D132" s="300" t="s">
        <v>181</v>
      </c>
      <c r="E132" s="89" t="s">
        <v>85</v>
      </c>
      <c r="F132" s="89" t="s">
        <v>86</v>
      </c>
      <c r="G132" s="89" t="s">
        <v>165</v>
      </c>
    </row>
    <row r="133" spans="1:7">
      <c r="A133" s="118" t="s">
        <v>7</v>
      </c>
      <c r="B133" s="92">
        <f>B135</f>
        <v>12968.9</v>
      </c>
      <c r="C133" s="92">
        <f>C135</f>
        <v>9148.7999999999993</v>
      </c>
      <c r="D133" s="92">
        <f>D135</f>
        <v>9148.7999999999993</v>
      </c>
      <c r="E133" s="141">
        <f>D133/C133*100</f>
        <v>100</v>
      </c>
      <c r="F133" s="141">
        <f>D133/B133*100</f>
        <v>70.544147923108355</v>
      </c>
      <c r="G133" s="119"/>
    </row>
    <row r="134" spans="1:7" s="51" customFormat="1">
      <c r="A134" s="98" t="s">
        <v>2</v>
      </c>
      <c r="B134" s="96">
        <f>B135</f>
        <v>12968.9</v>
      </c>
      <c r="C134" s="96">
        <f>C135</f>
        <v>9148.7999999999993</v>
      </c>
      <c r="D134" s="96">
        <f>D135</f>
        <v>9148.7999999999993</v>
      </c>
      <c r="E134" s="137">
        <f>D134/C134*100</f>
        <v>100</v>
      </c>
      <c r="F134" s="137">
        <f>D134/B134*100</f>
        <v>70.544147923108355</v>
      </c>
      <c r="G134" s="142"/>
    </row>
    <row r="135" spans="1:7" s="51" customFormat="1" ht="60" customHeight="1">
      <c r="A135" s="190" t="s">
        <v>88</v>
      </c>
      <c r="B135" s="96">
        <v>12968.9</v>
      </c>
      <c r="C135" s="96">
        <v>9148.7999999999993</v>
      </c>
      <c r="D135" s="96">
        <v>9148.7999999999993</v>
      </c>
      <c r="E135" s="143">
        <f>D135/C135*100</f>
        <v>100</v>
      </c>
      <c r="F135" s="143">
        <f>D135/B135*100</f>
        <v>70.544147923108355</v>
      </c>
      <c r="G135" s="144"/>
    </row>
    <row r="136" spans="1:7" s="30" customFormat="1" ht="8.25" customHeight="1">
      <c r="A136" s="10"/>
      <c r="B136" s="11"/>
      <c r="C136" s="11"/>
      <c r="D136" s="11"/>
      <c r="E136" s="7"/>
      <c r="F136" s="8"/>
      <c r="G136" s="9"/>
    </row>
    <row r="137" spans="1:7" s="113" customFormat="1" ht="33.6" customHeight="1">
      <c r="A137" s="325" t="s">
        <v>139</v>
      </c>
      <c r="B137" s="325"/>
      <c r="C137" s="325"/>
      <c r="D137" s="325"/>
      <c r="E137" s="325"/>
      <c r="F137" s="325"/>
      <c r="G137" s="325"/>
    </row>
    <row r="138" spans="1:7" s="85" customFormat="1" ht="15.75">
      <c r="A138" s="326" t="s">
        <v>15</v>
      </c>
      <c r="B138" s="326"/>
      <c r="C138" s="326"/>
      <c r="D138" s="326"/>
      <c r="E138" s="326"/>
      <c r="F138" s="326"/>
      <c r="G138" s="326"/>
    </row>
    <row r="139" spans="1:7" s="85" customFormat="1" ht="15.75">
      <c r="A139" s="326" t="s">
        <v>17</v>
      </c>
      <c r="B139" s="326"/>
      <c r="C139" s="326"/>
      <c r="D139" s="326"/>
      <c r="E139" s="326"/>
      <c r="F139" s="326"/>
      <c r="G139" s="326"/>
    </row>
    <row r="140" spans="1:7" s="86" customFormat="1" ht="31.5" customHeight="1">
      <c r="A140" s="326" t="s">
        <v>16</v>
      </c>
      <c r="B140" s="326"/>
      <c r="C140" s="326"/>
      <c r="D140" s="326"/>
      <c r="E140" s="326"/>
      <c r="F140" s="326"/>
      <c r="G140" s="326"/>
    </row>
    <row r="141" spans="1:7" s="113" customFormat="1" ht="15" customHeight="1">
      <c r="A141" s="145"/>
      <c r="B141" s="145"/>
      <c r="C141" s="145"/>
      <c r="E141" s="139"/>
      <c r="F141" s="140"/>
      <c r="G141" s="117" t="s">
        <v>57</v>
      </c>
    </row>
    <row r="142" spans="1:7" s="51" customFormat="1" ht="90">
      <c r="A142" s="88" t="s">
        <v>0</v>
      </c>
      <c r="B142" s="89" t="s">
        <v>129</v>
      </c>
      <c r="C142" s="300" t="s">
        <v>180</v>
      </c>
      <c r="D142" s="300" t="s">
        <v>181</v>
      </c>
      <c r="E142" s="89" t="s">
        <v>85</v>
      </c>
      <c r="F142" s="89" t="s">
        <v>86</v>
      </c>
      <c r="G142" s="89" t="s">
        <v>165</v>
      </c>
    </row>
    <row r="143" spans="1:7" ht="16.149999999999999" customHeight="1">
      <c r="A143" s="118" t="s">
        <v>7</v>
      </c>
      <c r="B143" s="92">
        <f>B147+B148+B149+B150+B151</f>
        <v>258503.5</v>
      </c>
      <c r="C143" s="92">
        <f>C147+C148+C149+C150+C151</f>
        <v>233043.70000000004</v>
      </c>
      <c r="D143" s="92">
        <f>D147+D148+D149+D150+D151</f>
        <v>206610.3</v>
      </c>
      <c r="E143" s="150">
        <f t="shared" ref="E143:E151" si="54">D143/C143*100</f>
        <v>88.657320493967418</v>
      </c>
      <c r="F143" s="151">
        <f t="shared" ref="F143:F148" si="55">D143/B143*100</f>
        <v>79.925532923151906</v>
      </c>
      <c r="G143" s="119"/>
    </row>
    <row r="144" spans="1:7" ht="16.149999999999999" customHeight="1">
      <c r="A144" s="98" t="s">
        <v>2</v>
      </c>
      <c r="B144" s="96">
        <f>B143-B145-B146</f>
        <v>83999.8</v>
      </c>
      <c r="C144" s="96">
        <f t="shared" ref="C144:D144" si="56">C143-C145-C146</f>
        <v>75392.700000000026</v>
      </c>
      <c r="D144" s="96">
        <f t="shared" si="56"/>
        <v>51903.799999999974</v>
      </c>
      <c r="E144" s="120">
        <f t="shared" si="54"/>
        <v>68.844596360124982</v>
      </c>
      <c r="F144" s="121">
        <f t="shared" si="55"/>
        <v>61.790385215202861</v>
      </c>
      <c r="G144" s="119"/>
    </row>
    <row r="145" spans="1:8" ht="16.149999999999999" customHeight="1">
      <c r="A145" s="98" t="s">
        <v>3</v>
      </c>
      <c r="B145" s="96">
        <v>172959.4</v>
      </c>
      <c r="C145" s="96">
        <v>156106.70000000001</v>
      </c>
      <c r="D145" s="96">
        <v>153211.20000000001</v>
      </c>
      <c r="E145" s="120">
        <f t="shared" si="54"/>
        <v>98.145178906478719</v>
      </c>
      <c r="F145" s="121">
        <f t="shared" si="55"/>
        <v>88.58217593261773</v>
      </c>
      <c r="G145" s="119"/>
    </row>
    <row r="146" spans="1:8" ht="16.149999999999999" customHeight="1">
      <c r="A146" s="98" t="s">
        <v>4</v>
      </c>
      <c r="B146" s="96">
        <v>1544.3</v>
      </c>
      <c r="C146" s="96">
        <v>1544.3</v>
      </c>
      <c r="D146" s="96">
        <v>1495.3</v>
      </c>
      <c r="E146" s="120">
        <f t="shared" si="54"/>
        <v>96.827041377970602</v>
      </c>
      <c r="F146" s="121">
        <f t="shared" si="55"/>
        <v>96.827041377970602</v>
      </c>
      <c r="G146" s="119"/>
    </row>
    <row r="147" spans="1:8" ht="135">
      <c r="A147" s="147" t="s">
        <v>140</v>
      </c>
      <c r="B147" s="146">
        <v>137702.39999999999</v>
      </c>
      <c r="C147" s="146">
        <v>129515.2</v>
      </c>
      <c r="D147" s="146">
        <v>108154.7</v>
      </c>
      <c r="E147" s="120">
        <f t="shared" si="54"/>
        <v>83.507341223269549</v>
      </c>
      <c r="F147" s="121">
        <f t="shared" si="55"/>
        <v>78.542349298196683</v>
      </c>
      <c r="G147" s="102" t="s">
        <v>176</v>
      </c>
    </row>
    <row r="148" spans="1:8" ht="47.25" customHeight="1">
      <c r="A148" s="190" t="s">
        <v>89</v>
      </c>
      <c r="B148" s="146">
        <v>52621.4</v>
      </c>
      <c r="C148" s="146">
        <v>52621.4</v>
      </c>
      <c r="D148" s="146">
        <v>48993.8</v>
      </c>
      <c r="E148" s="120">
        <f t="shared" si="54"/>
        <v>93.106226744252339</v>
      </c>
      <c r="F148" s="121">
        <f t="shared" si="55"/>
        <v>93.106226744252339</v>
      </c>
      <c r="G148" s="184" t="s">
        <v>167</v>
      </c>
    </row>
    <row r="149" spans="1:8" ht="89.25" customHeight="1">
      <c r="A149" s="190" t="s">
        <v>91</v>
      </c>
      <c r="B149" s="146">
        <v>50558</v>
      </c>
      <c r="C149" s="146">
        <v>33705.300000000003</v>
      </c>
      <c r="D149" s="146">
        <v>33632.800000000003</v>
      </c>
      <c r="E149" s="120">
        <f t="shared" si="54"/>
        <v>99.784900297579313</v>
      </c>
      <c r="F149" s="121">
        <f t="shared" ref="F149:F151" si="57">D149/B149*100</f>
        <v>66.523201075991935</v>
      </c>
      <c r="G149" s="102"/>
    </row>
    <row r="150" spans="1:8" ht="30">
      <c r="A150" s="190" t="s">
        <v>90</v>
      </c>
      <c r="B150" s="146">
        <v>16676.599999999999</v>
      </c>
      <c r="C150" s="146">
        <v>16256.7</v>
      </c>
      <c r="D150" s="146">
        <v>14884</v>
      </c>
      <c r="E150" s="120">
        <f t="shared" si="54"/>
        <v>91.55609687082864</v>
      </c>
      <c r="F150" s="121">
        <f t="shared" si="57"/>
        <v>89.250806519314494</v>
      </c>
      <c r="G150" s="102" t="s">
        <v>191</v>
      </c>
      <c r="H150" s="337"/>
    </row>
    <row r="151" spans="1:8" s="30" customFormat="1" ht="75">
      <c r="A151" s="147" t="s">
        <v>141</v>
      </c>
      <c r="B151" s="148">
        <v>945.1</v>
      </c>
      <c r="C151" s="148">
        <v>945.1</v>
      </c>
      <c r="D151" s="148">
        <v>945</v>
      </c>
      <c r="E151" s="120">
        <f t="shared" si="54"/>
        <v>99.989419109088985</v>
      </c>
      <c r="F151" s="121">
        <f t="shared" si="57"/>
        <v>99.989419109088985</v>
      </c>
      <c r="G151" s="149"/>
      <c r="H151" s="337"/>
    </row>
    <row r="152" spans="1:8" s="113" customFormat="1" ht="14.45" customHeight="1">
      <c r="A152" s="152"/>
      <c r="B152" s="152"/>
      <c r="C152" s="152"/>
      <c r="D152" s="152"/>
      <c r="E152" s="139"/>
      <c r="F152" s="140"/>
      <c r="G152" s="230"/>
      <c r="H152" s="337"/>
    </row>
    <row r="153" spans="1:8" s="113" customFormat="1" ht="40.9" customHeight="1">
      <c r="A153" s="325" t="s">
        <v>27</v>
      </c>
      <c r="B153" s="325"/>
      <c r="C153" s="325"/>
      <c r="D153" s="325"/>
      <c r="E153" s="325"/>
      <c r="F153" s="325"/>
      <c r="G153" s="325"/>
      <c r="H153" s="337"/>
    </row>
    <row r="154" spans="1:8" s="113" customFormat="1" ht="18.600000000000001" customHeight="1">
      <c r="A154" s="326" t="s">
        <v>28</v>
      </c>
      <c r="B154" s="326"/>
      <c r="C154" s="326"/>
      <c r="D154" s="326"/>
      <c r="E154" s="326"/>
      <c r="F154" s="326"/>
      <c r="G154" s="326"/>
      <c r="H154" s="337"/>
    </row>
    <row r="155" spans="1:8" s="85" customFormat="1" ht="14.45" customHeight="1">
      <c r="A155" s="326" t="s">
        <v>21</v>
      </c>
      <c r="B155" s="326"/>
      <c r="C155" s="326"/>
      <c r="D155" s="326"/>
      <c r="E155" s="326"/>
      <c r="F155" s="326"/>
      <c r="G155" s="326"/>
    </row>
    <row r="156" spans="1:8" s="86" customFormat="1" ht="15.6" customHeight="1">
      <c r="A156" s="152"/>
      <c r="B156" s="152"/>
      <c r="C156" s="152"/>
      <c r="E156" s="153"/>
      <c r="F156" s="154"/>
      <c r="G156" s="117" t="s">
        <v>57</v>
      </c>
    </row>
    <row r="157" spans="1:8" s="131" customFormat="1" ht="90">
      <c r="A157" s="88" t="s">
        <v>0</v>
      </c>
      <c r="B157" s="89" t="s">
        <v>129</v>
      </c>
      <c r="C157" s="90" t="s">
        <v>180</v>
      </c>
      <c r="D157" s="90" t="s">
        <v>181</v>
      </c>
      <c r="E157" s="89" t="s">
        <v>85</v>
      </c>
      <c r="F157" s="89" t="s">
        <v>86</v>
      </c>
      <c r="G157" s="89" t="s">
        <v>165</v>
      </c>
    </row>
    <row r="158" spans="1:8" ht="17.45" customHeight="1">
      <c r="A158" s="118" t="s">
        <v>7</v>
      </c>
      <c r="B158" s="92">
        <f>B161+B162</f>
        <v>27927.599999999999</v>
      </c>
      <c r="C158" s="92">
        <f>C161+C162</f>
        <v>20061</v>
      </c>
      <c r="D158" s="92">
        <f>D161+D162</f>
        <v>18967.599999999999</v>
      </c>
      <c r="E158" s="155">
        <f>D158/C158*100</f>
        <v>94.549623647873986</v>
      </c>
      <c r="F158" s="155">
        <f>D158/B158*100</f>
        <v>67.917042638823247</v>
      </c>
      <c r="G158" s="1"/>
    </row>
    <row r="159" spans="1:8" ht="17.45" customHeight="1">
      <c r="A159" s="98" t="s">
        <v>2</v>
      </c>
      <c r="B159" s="96">
        <f>B158-B160</f>
        <v>27099.1</v>
      </c>
      <c r="C159" s="96">
        <f t="shared" ref="C159:D159" si="58">C158-C160</f>
        <v>20061</v>
      </c>
      <c r="D159" s="96">
        <f t="shared" si="58"/>
        <v>18967.599999999999</v>
      </c>
      <c r="E159" s="156">
        <f>D159/C159*100</f>
        <v>94.549623647873986</v>
      </c>
      <c r="F159" s="156">
        <f>D159/B159*100</f>
        <v>69.99346841777033</v>
      </c>
      <c r="G159" s="1"/>
    </row>
    <row r="160" spans="1:8" ht="17.45" customHeight="1">
      <c r="A160" s="98" t="s">
        <v>3</v>
      </c>
      <c r="B160" s="96">
        <v>828.5</v>
      </c>
      <c r="C160" s="96">
        <v>0</v>
      </c>
      <c r="D160" s="96">
        <v>0</v>
      </c>
      <c r="E160" s="156">
        <v>0</v>
      </c>
      <c r="F160" s="156">
        <f>D160/B160*100</f>
        <v>0</v>
      </c>
      <c r="G160" s="1"/>
    </row>
    <row r="161" spans="1:8" s="71" customFormat="1" ht="45" customHeight="1">
      <c r="A161" s="157" t="s">
        <v>29</v>
      </c>
      <c r="B161" s="158">
        <v>27035.8</v>
      </c>
      <c r="C161" s="158">
        <v>19547.900000000001</v>
      </c>
      <c r="D161" s="158">
        <v>18635.3</v>
      </c>
      <c r="E161" s="156">
        <f>D161/C161*100</f>
        <v>95.331467830304007</v>
      </c>
      <c r="F161" s="156">
        <f>D161/B161*100</f>
        <v>68.9282358946286</v>
      </c>
      <c r="G161" s="235" t="s">
        <v>205</v>
      </c>
      <c r="H161" s="338"/>
    </row>
    <row r="162" spans="1:8" s="71" customFormat="1" ht="32.25" customHeight="1">
      <c r="A162" s="157" t="s">
        <v>30</v>
      </c>
      <c r="B162" s="158">
        <v>891.8</v>
      </c>
      <c r="C162" s="159">
        <v>513.1</v>
      </c>
      <c r="D162" s="159">
        <v>332.3</v>
      </c>
      <c r="E162" s="156">
        <f>D162/C162*100</f>
        <v>64.763204053790673</v>
      </c>
      <c r="F162" s="156">
        <f>D162/B162*100</f>
        <v>37.261717873962773</v>
      </c>
      <c r="G162" s="291" t="s">
        <v>204</v>
      </c>
      <c r="H162" s="338"/>
    </row>
    <row r="163" spans="1:8" s="234" customFormat="1">
      <c r="A163" s="231"/>
      <c r="B163" s="232"/>
      <c r="C163" s="232"/>
      <c r="D163" s="232"/>
      <c r="E163" s="233"/>
      <c r="F163" s="233"/>
      <c r="G163" s="233"/>
      <c r="H163" s="338"/>
    </row>
    <row r="164" spans="1:8" s="113" customFormat="1" ht="19.149999999999999" customHeight="1">
      <c r="A164" s="325" t="s">
        <v>142</v>
      </c>
      <c r="B164" s="325"/>
      <c r="C164" s="325"/>
      <c r="D164" s="325"/>
      <c r="E164" s="325"/>
      <c r="F164" s="325"/>
      <c r="G164" s="325"/>
      <c r="H164" s="338"/>
    </row>
    <row r="165" spans="1:8" s="85" customFormat="1" ht="19.149999999999999" customHeight="1">
      <c r="A165" s="326" t="s">
        <v>155</v>
      </c>
      <c r="B165" s="326"/>
      <c r="C165" s="326"/>
      <c r="D165" s="326"/>
      <c r="E165" s="326"/>
      <c r="F165" s="326"/>
      <c r="G165" s="326"/>
      <c r="H165" s="338"/>
    </row>
    <row r="166" spans="1:8" s="85" customFormat="1" ht="30" customHeight="1">
      <c r="A166" s="326" t="s">
        <v>31</v>
      </c>
      <c r="B166" s="326"/>
      <c r="C166" s="326"/>
      <c r="D166" s="326"/>
      <c r="E166" s="326"/>
      <c r="F166" s="326"/>
      <c r="G166" s="326"/>
    </row>
    <row r="167" spans="1:8" s="86" customFormat="1" ht="33" customHeight="1">
      <c r="A167" s="326" t="s">
        <v>32</v>
      </c>
      <c r="B167" s="326"/>
      <c r="C167" s="326"/>
      <c r="D167" s="326"/>
      <c r="E167" s="326"/>
      <c r="F167" s="326"/>
      <c r="G167" s="326"/>
    </row>
    <row r="168" spans="1:8" s="86" customFormat="1" ht="18" customHeight="1">
      <c r="A168" s="152"/>
      <c r="B168" s="152"/>
      <c r="C168" s="152"/>
      <c r="E168" s="153"/>
      <c r="F168" s="154"/>
      <c r="G168" s="117" t="s">
        <v>57</v>
      </c>
    </row>
    <row r="169" spans="1:8" s="51" customFormat="1" ht="92.25" customHeight="1">
      <c r="A169" s="88" t="s">
        <v>0</v>
      </c>
      <c r="B169" s="89" t="s">
        <v>129</v>
      </c>
      <c r="C169" s="300" t="s">
        <v>180</v>
      </c>
      <c r="D169" s="300" t="s">
        <v>181</v>
      </c>
      <c r="E169" s="89" t="s">
        <v>85</v>
      </c>
      <c r="F169" s="89" t="s">
        <v>86</v>
      </c>
      <c r="G169" s="89" t="s">
        <v>165</v>
      </c>
    </row>
    <row r="170" spans="1:8" ht="17.25" customHeight="1">
      <c r="A170" s="118" t="s">
        <v>7</v>
      </c>
      <c r="B170" s="92">
        <f>B172</f>
        <v>750</v>
      </c>
      <c r="C170" s="92">
        <f t="shared" ref="C170:D170" si="59">C172</f>
        <v>710.7</v>
      </c>
      <c r="D170" s="92">
        <f t="shared" si="59"/>
        <v>681.4</v>
      </c>
      <c r="E170" s="163">
        <f t="shared" ref="E170:E171" si="60">D170/C170*100</f>
        <v>95.877304066413387</v>
      </c>
      <c r="F170" s="164">
        <f>D170/B170*100</f>
        <v>90.853333333333325</v>
      </c>
      <c r="G170" s="119"/>
    </row>
    <row r="171" spans="1:8" ht="17.25" customHeight="1">
      <c r="A171" s="98" t="s">
        <v>2</v>
      </c>
      <c r="B171" s="96">
        <f>B172</f>
        <v>750</v>
      </c>
      <c r="C171" s="96">
        <f t="shared" ref="C171:D171" si="61">C172</f>
        <v>710.7</v>
      </c>
      <c r="D171" s="96">
        <f t="shared" si="61"/>
        <v>681.4</v>
      </c>
      <c r="E171" s="162">
        <f t="shared" si="60"/>
        <v>95.877304066413387</v>
      </c>
      <c r="F171" s="97">
        <f>D171/B171*100</f>
        <v>90.853333333333325</v>
      </c>
      <c r="G171" s="119"/>
    </row>
    <row r="172" spans="1:8" ht="60">
      <c r="A172" s="309" t="s">
        <v>33</v>
      </c>
      <c r="B172" s="247">
        <v>750</v>
      </c>
      <c r="C172" s="247">
        <v>710.7</v>
      </c>
      <c r="D172" s="247">
        <v>681.4</v>
      </c>
      <c r="E172" s="120">
        <f>D172/C172*100</f>
        <v>95.877304066413387</v>
      </c>
      <c r="F172" s="121">
        <f>D172/B172*100</f>
        <v>90.853333333333325</v>
      </c>
      <c r="G172" s="185" t="s">
        <v>219</v>
      </c>
    </row>
    <row r="173" spans="1:8" s="30" customFormat="1" ht="17.25" customHeight="1">
      <c r="A173" s="10"/>
      <c r="B173" s="11"/>
      <c r="C173" s="11"/>
      <c r="D173" s="11"/>
      <c r="E173" s="7"/>
      <c r="F173" s="8"/>
      <c r="G173" s="9"/>
    </row>
    <row r="174" spans="1:8" s="113" customFormat="1" ht="27.75" customHeight="1">
      <c r="A174" s="325" t="s">
        <v>143</v>
      </c>
      <c r="B174" s="325"/>
      <c r="C174" s="325"/>
      <c r="D174" s="325"/>
      <c r="E174" s="325"/>
      <c r="F174" s="325"/>
      <c r="G174" s="325"/>
    </row>
    <row r="175" spans="1:8" s="85" customFormat="1" ht="15.75">
      <c r="A175" s="326" t="s">
        <v>154</v>
      </c>
      <c r="B175" s="326"/>
      <c r="C175" s="326"/>
      <c r="D175" s="326"/>
      <c r="E175" s="326"/>
      <c r="F175" s="326"/>
      <c r="G175" s="326"/>
    </row>
    <row r="176" spans="1:8" s="85" customFormat="1" ht="21" customHeight="1">
      <c r="A176" s="326" t="s">
        <v>40</v>
      </c>
      <c r="B176" s="326"/>
      <c r="C176" s="326"/>
      <c r="D176" s="326"/>
      <c r="E176" s="326"/>
      <c r="F176" s="326"/>
      <c r="G176" s="326"/>
    </row>
    <row r="177" spans="1:8" s="86" customFormat="1" ht="47.25" customHeight="1">
      <c r="A177" s="326" t="s">
        <v>41</v>
      </c>
      <c r="B177" s="326"/>
      <c r="C177" s="326"/>
      <c r="D177" s="326"/>
      <c r="E177" s="326"/>
      <c r="F177" s="326"/>
      <c r="G177" s="326"/>
    </row>
    <row r="178" spans="1:8" s="86" customFormat="1" ht="15.6" customHeight="1">
      <c r="A178" s="152"/>
      <c r="B178" s="152"/>
      <c r="C178" s="152"/>
      <c r="E178" s="153"/>
      <c r="F178" s="154"/>
      <c r="G178" s="117" t="s">
        <v>57</v>
      </c>
    </row>
    <row r="179" spans="1:8" s="131" customFormat="1" ht="90">
      <c r="A179" s="89" t="s">
        <v>0</v>
      </c>
      <c r="B179" s="89" t="s">
        <v>129</v>
      </c>
      <c r="C179" s="300" t="s">
        <v>180</v>
      </c>
      <c r="D179" s="300" t="s">
        <v>181</v>
      </c>
      <c r="E179" s="89" t="s">
        <v>85</v>
      </c>
      <c r="F179" s="89" t="s">
        <v>86</v>
      </c>
      <c r="G179" s="89" t="s">
        <v>165</v>
      </c>
    </row>
    <row r="180" spans="1:8" ht="17.45" customHeight="1">
      <c r="A180" s="118" t="s">
        <v>7</v>
      </c>
      <c r="B180" s="92">
        <f>B182+B184+B185</f>
        <v>49158.9</v>
      </c>
      <c r="C180" s="92">
        <f>C182+C184+C185</f>
        <v>34278.200000000004</v>
      </c>
      <c r="D180" s="92">
        <f>D182+D184+D185</f>
        <v>29784.000000000004</v>
      </c>
      <c r="E180" s="150">
        <f>D180/C180*100</f>
        <v>86.889043181964041</v>
      </c>
      <c r="F180" s="93">
        <f t="shared" ref="F180:F182" si="62">D180/B180*100</f>
        <v>60.587197842099805</v>
      </c>
      <c r="G180" s="119"/>
    </row>
    <row r="181" spans="1:8" ht="17.45" customHeight="1">
      <c r="A181" s="98" t="s">
        <v>2</v>
      </c>
      <c r="B181" s="96">
        <f>B180</f>
        <v>49158.9</v>
      </c>
      <c r="C181" s="96">
        <f t="shared" ref="C181:D181" si="63">C180</f>
        <v>34278.200000000004</v>
      </c>
      <c r="D181" s="96">
        <f t="shared" si="63"/>
        <v>29784.000000000004</v>
      </c>
      <c r="E181" s="120">
        <f>D181/C181*100</f>
        <v>86.889043181964041</v>
      </c>
      <c r="F181" s="121">
        <f t="shared" si="62"/>
        <v>60.587197842099805</v>
      </c>
      <c r="G181" s="119"/>
    </row>
    <row r="182" spans="1:8" s="71" customFormat="1" ht="151.5" customHeight="1">
      <c r="A182" s="157" t="s">
        <v>42</v>
      </c>
      <c r="B182" s="102">
        <v>33111.9</v>
      </c>
      <c r="C182" s="102">
        <v>22397.1</v>
      </c>
      <c r="D182" s="102">
        <v>18018.900000000001</v>
      </c>
      <c r="E182" s="120">
        <f>D182/C182*100</f>
        <v>80.451933509248974</v>
      </c>
      <c r="F182" s="121">
        <f t="shared" si="62"/>
        <v>54.418200103286132</v>
      </c>
      <c r="G182" s="321" t="s">
        <v>221</v>
      </c>
      <c r="H182" s="339"/>
    </row>
    <row r="183" spans="1:8" s="72" customFormat="1" ht="16.149999999999999" customHeight="1">
      <c r="A183" s="165" t="s">
        <v>80</v>
      </c>
      <c r="B183" s="166">
        <v>16860</v>
      </c>
      <c r="C183" s="166">
        <v>10692.3</v>
      </c>
      <c r="D183" s="167">
        <v>10675.2</v>
      </c>
      <c r="E183" s="120">
        <f>D183/C183*100</f>
        <v>99.840071827389821</v>
      </c>
      <c r="F183" s="121">
        <f t="shared" ref="F183:F184" si="64">D183/B183*100</f>
        <v>63.316725978647689</v>
      </c>
      <c r="G183" s="168"/>
      <c r="H183" s="339"/>
    </row>
    <row r="184" spans="1:8" s="71" customFormat="1">
      <c r="A184" s="157" t="s">
        <v>43</v>
      </c>
      <c r="B184" s="102">
        <v>15592</v>
      </c>
      <c r="C184" s="102">
        <v>11572.7</v>
      </c>
      <c r="D184" s="102">
        <v>11464.9</v>
      </c>
      <c r="E184" s="120">
        <f t="shared" ref="E184" si="65">D184/C184*100</f>
        <v>99.068497412012746</v>
      </c>
      <c r="F184" s="121">
        <f t="shared" si="64"/>
        <v>73.530656747049775</v>
      </c>
      <c r="G184" s="303"/>
      <c r="H184" s="339"/>
    </row>
    <row r="185" spans="1:8" s="65" customFormat="1" ht="30.75" customHeight="1">
      <c r="A185" s="157" t="s">
        <v>108</v>
      </c>
      <c r="B185" s="169">
        <v>455</v>
      </c>
      <c r="C185" s="169">
        <v>308.39999999999998</v>
      </c>
      <c r="D185" s="169">
        <v>300.2</v>
      </c>
      <c r="E185" s="120">
        <f t="shared" ref="E185" si="66">D185/C185*100</f>
        <v>97.341115434500651</v>
      </c>
      <c r="F185" s="121">
        <f t="shared" ref="F185" si="67">D185/B185*100</f>
        <v>65.978021978021971</v>
      </c>
      <c r="G185" s="322"/>
      <c r="H185" s="339"/>
    </row>
    <row r="186" spans="1:8" s="65" customFormat="1" ht="17.25" customHeight="1">
      <c r="A186" s="231"/>
      <c r="B186" s="292"/>
      <c r="C186" s="292"/>
      <c r="D186" s="292"/>
      <c r="E186" s="293"/>
      <c r="F186" s="294"/>
      <c r="G186" s="249"/>
      <c r="H186" s="339"/>
    </row>
    <row r="187" spans="1:8" s="113" customFormat="1" ht="25.5" customHeight="1">
      <c r="A187" s="325" t="s">
        <v>144</v>
      </c>
      <c r="B187" s="325"/>
      <c r="C187" s="325"/>
      <c r="D187" s="325"/>
      <c r="E187" s="325"/>
      <c r="F187" s="325"/>
      <c r="G187" s="325"/>
      <c r="H187" s="339"/>
    </row>
    <row r="188" spans="1:8" s="85" customFormat="1" ht="21.6" customHeight="1">
      <c r="A188" s="326" t="s">
        <v>20</v>
      </c>
      <c r="B188" s="326"/>
      <c r="C188" s="326"/>
      <c r="D188" s="326"/>
      <c r="E188" s="326"/>
      <c r="F188" s="326"/>
      <c r="G188" s="326"/>
    </row>
    <row r="189" spans="1:8" s="85" customFormat="1" ht="19.149999999999999" customHeight="1">
      <c r="A189" s="326" t="s">
        <v>21</v>
      </c>
      <c r="B189" s="326"/>
      <c r="C189" s="326"/>
      <c r="D189" s="326"/>
      <c r="E189" s="326"/>
      <c r="F189" s="326"/>
      <c r="G189" s="326"/>
    </row>
    <row r="190" spans="1:8" s="86" customFormat="1" ht="30.75" customHeight="1">
      <c r="A190" s="326" t="s">
        <v>24</v>
      </c>
      <c r="B190" s="326"/>
      <c r="C190" s="326"/>
      <c r="D190" s="326"/>
      <c r="E190" s="326"/>
      <c r="F190" s="326"/>
      <c r="G190" s="326"/>
    </row>
    <row r="191" spans="1:8" s="86" customFormat="1" ht="15.6" customHeight="1">
      <c r="A191" s="152"/>
      <c r="B191" s="152"/>
      <c r="C191" s="152"/>
      <c r="E191" s="153"/>
      <c r="F191" s="154"/>
      <c r="G191" s="117" t="s">
        <v>57</v>
      </c>
    </row>
    <row r="192" spans="1:8" s="131" customFormat="1" ht="90">
      <c r="A192" s="88" t="s">
        <v>0</v>
      </c>
      <c r="B192" s="89" t="s">
        <v>129</v>
      </c>
      <c r="C192" s="300" t="s">
        <v>180</v>
      </c>
      <c r="D192" s="300" t="s">
        <v>181</v>
      </c>
      <c r="E192" s="89" t="s">
        <v>85</v>
      </c>
      <c r="F192" s="89" t="s">
        <v>86</v>
      </c>
      <c r="G192" s="89" t="s">
        <v>165</v>
      </c>
    </row>
    <row r="193" spans="1:7" ht="17.45" customHeight="1">
      <c r="A193" s="118" t="s">
        <v>7</v>
      </c>
      <c r="B193" s="92">
        <f>B196+B197+B199+B200+B201</f>
        <v>12552.2</v>
      </c>
      <c r="C193" s="92">
        <f>C196+C197+C199+C200+C201</f>
        <v>7824.7</v>
      </c>
      <c r="D193" s="92">
        <f>D196+D197+D199+D200+D201</f>
        <v>7700</v>
      </c>
      <c r="E193" s="170">
        <f t="shared" ref="E193:E200" si="68">D193/C193*100</f>
        <v>98.406328677137793</v>
      </c>
      <c r="F193" s="170">
        <f t="shared" ref="F193:F196" si="69">D193/B193*100</f>
        <v>61.343828173547266</v>
      </c>
      <c r="G193" s="119"/>
    </row>
    <row r="194" spans="1:7" ht="17.45" customHeight="1">
      <c r="A194" s="98" t="s">
        <v>2</v>
      </c>
      <c r="B194" s="96">
        <f>B193-B195</f>
        <v>3731.3000000000011</v>
      </c>
      <c r="C194" s="96">
        <f t="shared" ref="C194:D194" si="70">C193-C195</f>
        <v>2732.8999999999996</v>
      </c>
      <c r="D194" s="96">
        <f t="shared" si="70"/>
        <v>2675.6000000000004</v>
      </c>
      <c r="E194" s="171">
        <f t="shared" si="68"/>
        <v>97.903326137070536</v>
      </c>
      <c r="F194" s="171">
        <f t="shared" si="69"/>
        <v>71.706911800176869</v>
      </c>
      <c r="G194" s="119"/>
    </row>
    <row r="195" spans="1:7" ht="17.45" customHeight="1">
      <c r="A195" s="98" t="s">
        <v>3</v>
      </c>
      <c r="B195" s="96">
        <v>8820.9</v>
      </c>
      <c r="C195" s="96">
        <v>5091.8</v>
      </c>
      <c r="D195" s="96">
        <v>5024.3999999999996</v>
      </c>
      <c r="E195" s="171">
        <f t="shared" si="68"/>
        <v>98.676303075533198</v>
      </c>
      <c r="F195" s="171">
        <f t="shared" si="69"/>
        <v>56.960174131891307</v>
      </c>
      <c r="G195" s="119"/>
    </row>
    <row r="196" spans="1:7" s="71" customFormat="1">
      <c r="A196" s="100" t="s">
        <v>22</v>
      </c>
      <c r="B196" s="172">
        <v>9694</v>
      </c>
      <c r="C196" s="172">
        <v>6262.5</v>
      </c>
      <c r="D196" s="172">
        <v>6137.8</v>
      </c>
      <c r="E196" s="171">
        <f t="shared" si="68"/>
        <v>98.008782435129746</v>
      </c>
      <c r="F196" s="171">
        <f t="shared" si="69"/>
        <v>63.315452857437592</v>
      </c>
      <c r="G196" s="173"/>
    </row>
    <row r="197" spans="1:7" s="71" customFormat="1" ht="42" customHeight="1">
      <c r="A197" s="157" t="s">
        <v>23</v>
      </c>
      <c r="B197" s="158">
        <v>1213</v>
      </c>
      <c r="C197" s="171">
        <v>103</v>
      </c>
      <c r="D197" s="171">
        <v>103</v>
      </c>
      <c r="E197" s="171">
        <f t="shared" si="68"/>
        <v>100</v>
      </c>
      <c r="F197" s="171">
        <f t="shared" ref="F197:F200" si="71">D197/B197*100</f>
        <v>8.4913437757625729</v>
      </c>
      <c r="G197" s="160"/>
    </row>
    <row r="198" spans="1:7" s="131" customFormat="1" ht="90">
      <c r="A198" s="88" t="s">
        <v>0</v>
      </c>
      <c r="B198" s="89" t="s">
        <v>129</v>
      </c>
      <c r="C198" s="300" t="s">
        <v>180</v>
      </c>
      <c r="D198" s="300" t="s">
        <v>181</v>
      </c>
      <c r="E198" s="89" t="s">
        <v>85</v>
      </c>
      <c r="F198" s="89" t="s">
        <v>86</v>
      </c>
      <c r="G198" s="89" t="s">
        <v>165</v>
      </c>
    </row>
    <row r="199" spans="1:7" s="71" customFormat="1" ht="45.75" customHeight="1">
      <c r="A199" s="157" t="s">
        <v>92</v>
      </c>
      <c r="B199" s="158">
        <v>115</v>
      </c>
      <c r="C199" s="171">
        <v>115</v>
      </c>
      <c r="D199" s="171">
        <v>115</v>
      </c>
      <c r="E199" s="171">
        <f t="shared" si="68"/>
        <v>100</v>
      </c>
      <c r="F199" s="171">
        <f t="shared" si="71"/>
        <v>100</v>
      </c>
      <c r="G199" s="160"/>
    </row>
    <row r="200" spans="1:7" s="30" customFormat="1" ht="45">
      <c r="A200" s="174" t="s">
        <v>206</v>
      </c>
      <c r="B200" s="175">
        <v>1420.2</v>
      </c>
      <c r="C200" s="171">
        <v>1234.2</v>
      </c>
      <c r="D200" s="171">
        <v>1234.2</v>
      </c>
      <c r="E200" s="171">
        <f t="shared" si="68"/>
        <v>100</v>
      </c>
      <c r="F200" s="171">
        <f t="shared" si="71"/>
        <v>86.903253062948878</v>
      </c>
      <c r="G200" s="149"/>
    </row>
    <row r="201" spans="1:7" s="30" customFormat="1" ht="103.5" customHeight="1">
      <c r="A201" s="134" t="s">
        <v>93</v>
      </c>
      <c r="B201" s="175">
        <v>110</v>
      </c>
      <c r="C201" s="175">
        <v>110</v>
      </c>
      <c r="D201" s="175">
        <v>110</v>
      </c>
      <c r="E201" s="171">
        <f>D201/C201*100</f>
        <v>100</v>
      </c>
      <c r="F201" s="171">
        <f>D201/B201*100</f>
        <v>100</v>
      </c>
      <c r="G201" s="142"/>
    </row>
    <row r="202" spans="1:7" s="30" customFormat="1" ht="12.75" customHeight="1">
      <c r="A202" s="73"/>
      <c r="B202" s="74"/>
      <c r="C202" s="74"/>
      <c r="D202" s="74"/>
      <c r="E202" s="75"/>
      <c r="F202" s="75"/>
      <c r="G202" s="9"/>
    </row>
    <row r="203" spans="1:7" s="113" customFormat="1" ht="32.25" customHeight="1">
      <c r="A203" s="325" t="s">
        <v>145</v>
      </c>
      <c r="B203" s="325"/>
      <c r="C203" s="325"/>
      <c r="D203" s="325"/>
      <c r="E203" s="325"/>
      <c r="F203" s="325"/>
      <c r="G203" s="325"/>
    </row>
    <row r="204" spans="1:7" s="85" customFormat="1" ht="18" customHeight="1">
      <c r="A204" s="326" t="s">
        <v>153</v>
      </c>
      <c r="B204" s="326"/>
      <c r="C204" s="326"/>
      <c r="D204" s="326"/>
      <c r="E204" s="326"/>
      <c r="F204" s="326"/>
      <c r="G204" s="326"/>
    </row>
    <row r="205" spans="1:7" s="85" customFormat="1" ht="18" customHeight="1">
      <c r="A205" s="326" t="s">
        <v>36</v>
      </c>
      <c r="B205" s="326"/>
      <c r="C205" s="326"/>
      <c r="D205" s="326"/>
      <c r="E205" s="326"/>
      <c r="F205" s="326"/>
      <c r="G205" s="326"/>
    </row>
    <row r="206" spans="1:7" s="86" customFormat="1" ht="50.25" customHeight="1">
      <c r="A206" s="326" t="s">
        <v>34</v>
      </c>
      <c r="B206" s="326"/>
      <c r="C206" s="326"/>
      <c r="D206" s="326"/>
      <c r="E206" s="326"/>
      <c r="F206" s="326"/>
      <c r="G206" s="326"/>
    </row>
    <row r="207" spans="1:7" s="86" customFormat="1" ht="16.5" customHeight="1">
      <c r="A207" s="152"/>
      <c r="B207" s="152"/>
      <c r="C207" s="152"/>
      <c r="E207" s="153"/>
      <c r="F207" s="154"/>
      <c r="G207" s="117" t="s">
        <v>57</v>
      </c>
    </row>
    <row r="208" spans="1:7" s="51" customFormat="1" ht="90">
      <c r="A208" s="88" t="s">
        <v>0</v>
      </c>
      <c r="B208" s="89" t="s">
        <v>129</v>
      </c>
      <c r="C208" s="300" t="s">
        <v>180</v>
      </c>
      <c r="D208" s="300" t="s">
        <v>181</v>
      </c>
      <c r="E208" s="89" t="s">
        <v>85</v>
      </c>
      <c r="F208" s="89" t="s">
        <v>86</v>
      </c>
      <c r="G208" s="89" t="s">
        <v>165</v>
      </c>
    </row>
    <row r="209" spans="1:7" ht="17.45" customHeight="1">
      <c r="A209" s="91" t="s">
        <v>7</v>
      </c>
      <c r="B209" s="92">
        <f>B212+B215+B214</f>
        <v>30853.100000000002</v>
      </c>
      <c r="C209" s="92">
        <f t="shared" ref="C209:D209" si="72">C212+C215+C214</f>
        <v>23131.200000000001</v>
      </c>
      <c r="D209" s="92">
        <f t="shared" si="72"/>
        <v>23118</v>
      </c>
      <c r="E209" s="150">
        <f>D209/C209*100</f>
        <v>99.942934218717568</v>
      </c>
      <c r="F209" s="93">
        <f>D209/B209*100</f>
        <v>74.929261565288414</v>
      </c>
      <c r="G209" s="119"/>
    </row>
    <row r="210" spans="1:7">
      <c r="A210" s="95" t="s">
        <v>2</v>
      </c>
      <c r="B210" s="96">
        <f>B209-B211</f>
        <v>274.80000000000291</v>
      </c>
      <c r="C210" s="96">
        <f t="shared" ref="C210:D210" si="73">C209-C211</f>
        <v>40</v>
      </c>
      <c r="D210" s="96">
        <f t="shared" si="73"/>
        <v>40</v>
      </c>
      <c r="E210" s="120">
        <f>D210/C210*100</f>
        <v>100</v>
      </c>
      <c r="F210" s="121">
        <f>D210/B210*100</f>
        <v>14.556040756913966</v>
      </c>
      <c r="G210" s="102"/>
    </row>
    <row r="211" spans="1:7" ht="17.45" customHeight="1">
      <c r="A211" s="95" t="s">
        <v>3</v>
      </c>
      <c r="B211" s="96">
        <v>30578.3</v>
      </c>
      <c r="C211" s="96">
        <v>23091.200000000001</v>
      </c>
      <c r="D211" s="96">
        <v>23078</v>
      </c>
      <c r="E211" s="120">
        <f>D211/C211*100</f>
        <v>99.942835365853654</v>
      </c>
      <c r="F211" s="121">
        <f>D211/B211*100</f>
        <v>75.471821520490025</v>
      </c>
      <c r="G211" s="119"/>
    </row>
    <row r="212" spans="1:7" s="71" customFormat="1" ht="30">
      <c r="A212" s="157" t="s">
        <v>110</v>
      </c>
      <c r="B212" s="158">
        <v>2842.2</v>
      </c>
      <c r="C212" s="162">
        <v>0</v>
      </c>
      <c r="D212" s="97">
        <v>0</v>
      </c>
      <c r="E212" s="162">
        <v>0</v>
      </c>
      <c r="F212" s="97">
        <f t="shared" ref="F212" si="74">D212/B212*100</f>
        <v>0</v>
      </c>
      <c r="G212" s="160"/>
    </row>
    <row r="213" spans="1:7" s="71" customFormat="1" ht="60">
      <c r="A213" s="136" t="s">
        <v>192</v>
      </c>
      <c r="B213" s="310">
        <v>2842.2</v>
      </c>
      <c r="C213" s="162">
        <v>0</v>
      </c>
      <c r="D213" s="97">
        <v>0</v>
      </c>
      <c r="E213" s="162">
        <v>0</v>
      </c>
      <c r="F213" s="97">
        <f t="shared" ref="F213" si="75">D213/B213*100</f>
        <v>0</v>
      </c>
      <c r="G213" s="311"/>
    </row>
    <row r="214" spans="1:7" s="71" customFormat="1" ht="30">
      <c r="A214" s="236" t="s">
        <v>193</v>
      </c>
      <c r="B214" s="158">
        <v>92.7</v>
      </c>
      <c r="C214" s="162">
        <v>0</v>
      </c>
      <c r="D214" s="97">
        <v>0</v>
      </c>
      <c r="E214" s="162">
        <v>0</v>
      </c>
      <c r="F214" s="97">
        <f t="shared" ref="F214" si="76">D214/B214*100</f>
        <v>0</v>
      </c>
      <c r="G214" s="160"/>
    </row>
    <row r="215" spans="1:7" s="71" customFormat="1" ht="31.5" customHeight="1">
      <c r="A215" s="157" t="s">
        <v>35</v>
      </c>
      <c r="B215" s="158">
        <v>27918.2</v>
      </c>
      <c r="C215" s="158">
        <v>23131.200000000001</v>
      </c>
      <c r="D215" s="158">
        <v>23118</v>
      </c>
      <c r="E215" s="120">
        <f>D215/C215*100</f>
        <v>99.942934218717568</v>
      </c>
      <c r="F215" s="121">
        <f>D215/B215*100</f>
        <v>82.80619810732783</v>
      </c>
      <c r="G215" s="160"/>
    </row>
    <row r="216" spans="1:7" s="113" customFormat="1" ht="11.45" customHeight="1">
      <c r="A216" s="237"/>
      <c r="B216" s="238"/>
      <c r="C216" s="238"/>
      <c r="D216" s="238"/>
      <c r="E216" s="139"/>
      <c r="F216" s="140"/>
      <c r="G216" s="230"/>
    </row>
    <row r="217" spans="1:7" s="113" customFormat="1" ht="27" customHeight="1">
      <c r="A217" s="325" t="s">
        <v>146</v>
      </c>
      <c r="B217" s="325"/>
      <c r="C217" s="325"/>
      <c r="D217" s="325"/>
      <c r="E217" s="325"/>
      <c r="F217" s="325"/>
      <c r="G217" s="325"/>
    </row>
    <row r="218" spans="1:7" s="85" customFormat="1" ht="15.75">
      <c r="A218" s="326" t="s">
        <v>37</v>
      </c>
      <c r="B218" s="326"/>
      <c r="C218" s="326"/>
      <c r="D218" s="326"/>
      <c r="E218" s="326"/>
      <c r="F218" s="326"/>
      <c r="G218" s="326"/>
    </row>
    <row r="219" spans="1:7" s="85" customFormat="1" ht="15.75">
      <c r="A219" s="326" t="s">
        <v>39</v>
      </c>
      <c r="B219" s="326"/>
      <c r="C219" s="326"/>
      <c r="D219" s="326"/>
      <c r="E219" s="326"/>
      <c r="F219" s="326"/>
      <c r="G219" s="326"/>
    </row>
    <row r="220" spans="1:7" s="86" customFormat="1" ht="33" customHeight="1">
      <c r="A220" s="326" t="s">
        <v>38</v>
      </c>
      <c r="B220" s="326"/>
      <c r="C220" s="326"/>
      <c r="D220" s="326"/>
      <c r="E220" s="326"/>
      <c r="F220" s="326"/>
      <c r="G220" s="326"/>
    </row>
    <row r="221" spans="1:7" s="113" customFormat="1" ht="15.6" customHeight="1">
      <c r="A221" s="152"/>
      <c r="B221" s="152"/>
      <c r="C221" s="152"/>
      <c r="E221" s="139"/>
      <c r="F221" s="140"/>
      <c r="G221" s="117" t="s">
        <v>57</v>
      </c>
    </row>
    <row r="222" spans="1:7" s="131" customFormat="1" ht="90">
      <c r="A222" s="88" t="s">
        <v>0</v>
      </c>
      <c r="B222" s="89" t="s">
        <v>129</v>
      </c>
      <c r="C222" s="89" t="s">
        <v>180</v>
      </c>
      <c r="D222" s="89" t="s">
        <v>181</v>
      </c>
      <c r="E222" s="89" t="s">
        <v>85</v>
      </c>
      <c r="F222" s="89" t="s">
        <v>86</v>
      </c>
      <c r="G222" s="89" t="s">
        <v>165</v>
      </c>
    </row>
    <row r="223" spans="1:7" ht="17.45" customHeight="1">
      <c r="A223" s="118" t="s">
        <v>7</v>
      </c>
      <c r="B223" s="92">
        <f>B225+B226+B227+B228+B229</f>
        <v>15593</v>
      </c>
      <c r="C223" s="92">
        <f>C225+C226+C227+C228+C229</f>
        <v>11882.3</v>
      </c>
      <c r="D223" s="92">
        <f>D225+D226+D227+D228+D229</f>
        <v>9992.4</v>
      </c>
      <c r="E223" s="150">
        <f t="shared" ref="E223:E228" si="77">D223/C223*100</f>
        <v>84.094830125480755</v>
      </c>
      <c r="F223" s="93">
        <f t="shared" ref="F223:F228" si="78">D223/B223*100</f>
        <v>64.082601167190404</v>
      </c>
      <c r="G223" s="119"/>
    </row>
    <row r="224" spans="1:7" ht="17.45" customHeight="1">
      <c r="A224" s="98" t="s">
        <v>2</v>
      </c>
      <c r="B224" s="96">
        <f>B225+B226+B227+B228+B229</f>
        <v>15593</v>
      </c>
      <c r="C224" s="96">
        <f>C225+C226+C227+C228+C229</f>
        <v>11882.3</v>
      </c>
      <c r="D224" s="96">
        <f>D225+D226+D227+D228+D229</f>
        <v>9992.4</v>
      </c>
      <c r="E224" s="120">
        <f t="shared" si="77"/>
        <v>84.094830125480755</v>
      </c>
      <c r="F224" s="121">
        <f t="shared" si="78"/>
        <v>64.082601167190404</v>
      </c>
      <c r="G224" s="119"/>
    </row>
    <row r="225" spans="1:8" ht="60">
      <c r="A225" s="134" t="s">
        <v>94</v>
      </c>
      <c r="B225" s="161">
        <v>742.9</v>
      </c>
      <c r="C225" s="161">
        <v>592.9</v>
      </c>
      <c r="D225" s="161">
        <v>566</v>
      </c>
      <c r="E225" s="162">
        <f t="shared" si="77"/>
        <v>95.462978579861698</v>
      </c>
      <c r="F225" s="97">
        <f t="shared" si="78"/>
        <v>76.187912235832556</v>
      </c>
      <c r="G225" s="102" t="s">
        <v>169</v>
      </c>
    </row>
    <row r="226" spans="1:8" ht="45.75" customHeight="1">
      <c r="A226" s="190" t="s">
        <v>95</v>
      </c>
      <c r="B226" s="96">
        <v>322.89999999999998</v>
      </c>
      <c r="C226" s="96">
        <v>322.89999999999998</v>
      </c>
      <c r="D226" s="96">
        <v>212.1</v>
      </c>
      <c r="E226" s="162">
        <f t="shared" ref="E226" si="79">D226/C226*100</f>
        <v>65.685970888820066</v>
      </c>
      <c r="F226" s="97">
        <f t="shared" ref="F226" si="80">D226/B226*100</f>
        <v>65.685970888820066</v>
      </c>
      <c r="G226" s="102" t="s">
        <v>177</v>
      </c>
    </row>
    <row r="227" spans="1:8" ht="60.75" customHeight="1">
      <c r="A227" s="134" t="s">
        <v>147</v>
      </c>
      <c r="B227" s="161">
        <v>1318</v>
      </c>
      <c r="C227" s="161">
        <v>1318</v>
      </c>
      <c r="D227" s="161">
        <v>1183.0999999999999</v>
      </c>
      <c r="E227" s="162">
        <f t="shared" si="77"/>
        <v>89.764795144157802</v>
      </c>
      <c r="F227" s="97">
        <f t="shared" si="78"/>
        <v>89.764795144157802</v>
      </c>
      <c r="G227" s="102" t="s">
        <v>194</v>
      </c>
      <c r="H227" s="340"/>
    </row>
    <row r="228" spans="1:8" ht="30">
      <c r="A228" s="134" t="s">
        <v>96</v>
      </c>
      <c r="B228" s="239">
        <v>1400</v>
      </c>
      <c r="C228" s="239">
        <v>1112.5</v>
      </c>
      <c r="D228" s="239">
        <v>1014.8</v>
      </c>
      <c r="E228" s="162">
        <f t="shared" si="77"/>
        <v>91.217977528089889</v>
      </c>
      <c r="F228" s="97">
        <f t="shared" si="78"/>
        <v>72.48571428571428</v>
      </c>
      <c r="G228" s="102" t="s">
        <v>169</v>
      </c>
      <c r="H228" s="340"/>
    </row>
    <row r="229" spans="1:8" ht="60">
      <c r="A229" s="134" t="s">
        <v>97</v>
      </c>
      <c r="B229" s="239">
        <v>11809.2</v>
      </c>
      <c r="C229" s="239">
        <v>8536</v>
      </c>
      <c r="D229" s="239">
        <v>7016.4</v>
      </c>
      <c r="E229" s="162">
        <f>D229/C229*100</f>
        <v>82.197750702905338</v>
      </c>
      <c r="F229" s="97">
        <f>D229/B229*100</f>
        <v>59.41469362869627</v>
      </c>
      <c r="G229" s="138" t="s">
        <v>168</v>
      </c>
      <c r="H229" s="340"/>
    </row>
    <row r="230" spans="1:8" s="65" customFormat="1" ht="13.9" customHeight="1">
      <c r="A230" s="15"/>
      <c r="B230" s="15"/>
      <c r="C230" s="15"/>
      <c r="D230" s="15"/>
      <c r="E230" s="13"/>
      <c r="F230" s="14"/>
      <c r="G230" s="14"/>
      <c r="H230" s="340"/>
    </row>
    <row r="231" spans="1:8" s="30" customFormat="1" ht="23.25" customHeight="1">
      <c r="A231" s="325" t="s">
        <v>148</v>
      </c>
      <c r="B231" s="325"/>
      <c r="C231" s="325"/>
      <c r="D231" s="325"/>
      <c r="E231" s="325"/>
      <c r="F231" s="325"/>
      <c r="G231" s="325"/>
      <c r="H231" s="340"/>
    </row>
    <row r="232" spans="1:8" s="64" customFormat="1" ht="18" customHeight="1">
      <c r="A232" s="326" t="s">
        <v>44</v>
      </c>
      <c r="B232" s="326"/>
      <c r="C232" s="326"/>
      <c r="D232" s="326"/>
      <c r="E232" s="326"/>
      <c r="F232" s="326"/>
      <c r="G232" s="326"/>
    </row>
    <row r="233" spans="1:8" s="64" customFormat="1" ht="28.5" customHeight="1">
      <c r="A233" s="326" t="s">
        <v>45</v>
      </c>
      <c r="B233" s="326"/>
      <c r="C233" s="326"/>
      <c r="D233" s="326"/>
      <c r="E233" s="326"/>
      <c r="F233" s="326"/>
      <c r="G233" s="326"/>
    </row>
    <row r="234" spans="1:8" s="65" customFormat="1" ht="21.75" customHeight="1">
      <c r="A234" s="326" t="s">
        <v>81</v>
      </c>
      <c r="B234" s="326"/>
      <c r="C234" s="326"/>
      <c r="D234" s="326"/>
      <c r="E234" s="326"/>
      <c r="F234" s="326"/>
      <c r="G234" s="326"/>
    </row>
    <row r="235" spans="1:8" s="65" customFormat="1" ht="17.25" customHeight="1">
      <c r="A235" s="152"/>
      <c r="B235" s="152"/>
      <c r="C235" s="152"/>
      <c r="D235" s="86"/>
      <c r="E235" s="153"/>
      <c r="F235" s="154"/>
      <c r="G235" s="117" t="s">
        <v>57</v>
      </c>
    </row>
    <row r="236" spans="1:8" s="51" customFormat="1" ht="90">
      <c r="A236" s="89" t="s">
        <v>0</v>
      </c>
      <c r="B236" s="89" t="s">
        <v>129</v>
      </c>
      <c r="C236" s="300" t="s">
        <v>180</v>
      </c>
      <c r="D236" s="300" t="s">
        <v>181</v>
      </c>
      <c r="E236" s="89" t="s">
        <v>85</v>
      </c>
      <c r="F236" s="89" t="s">
        <v>86</v>
      </c>
      <c r="G236" s="89" t="s">
        <v>165</v>
      </c>
    </row>
    <row r="237" spans="1:8" ht="17.45" customHeight="1">
      <c r="A237" s="118" t="s">
        <v>7</v>
      </c>
      <c r="B237" s="92">
        <f>B242+B243+B245</f>
        <v>189653.5</v>
      </c>
      <c r="C237" s="92">
        <f>C242+C243+C245</f>
        <v>143897.29999999999</v>
      </c>
      <c r="D237" s="92">
        <f>D242+D243+D245</f>
        <v>75484</v>
      </c>
      <c r="E237" s="150">
        <f t="shared" ref="E237:E240" si="81">D237/C237*100</f>
        <v>52.456856382989812</v>
      </c>
      <c r="F237" s="93">
        <f t="shared" ref="F237:F239" si="82">D237/B237*100</f>
        <v>39.801005517957748</v>
      </c>
      <c r="G237" s="1"/>
    </row>
    <row r="238" spans="1:8" s="51" customFormat="1" ht="90">
      <c r="A238" s="89" t="s">
        <v>0</v>
      </c>
      <c r="B238" s="89" t="s">
        <v>129</v>
      </c>
      <c r="C238" s="300" t="s">
        <v>180</v>
      </c>
      <c r="D238" s="300" t="s">
        <v>181</v>
      </c>
      <c r="E238" s="89" t="s">
        <v>85</v>
      </c>
      <c r="F238" s="89" t="s">
        <v>86</v>
      </c>
      <c r="G238" s="89" t="s">
        <v>165</v>
      </c>
    </row>
    <row r="239" spans="1:8" ht="17.45" customHeight="1">
      <c r="A239" s="98" t="s">
        <v>2</v>
      </c>
      <c r="B239" s="96">
        <f>B237-B240-B241</f>
        <v>78031.200000000012</v>
      </c>
      <c r="C239" s="96">
        <f>C237-C240-C241</f>
        <v>32274.999999999985</v>
      </c>
      <c r="D239" s="96">
        <f>D237-D240-D241</f>
        <v>22390.799999999996</v>
      </c>
      <c r="E239" s="120">
        <f t="shared" si="81"/>
        <v>69.375058094500403</v>
      </c>
      <c r="F239" s="121">
        <f t="shared" si="82"/>
        <v>28.694675975763527</v>
      </c>
      <c r="G239" s="1"/>
    </row>
    <row r="240" spans="1:8" ht="17.45" customHeight="1">
      <c r="A240" s="98" t="s">
        <v>3</v>
      </c>
      <c r="B240" s="96">
        <v>35820.300000000003</v>
      </c>
      <c r="C240" s="96">
        <v>35820.300000000003</v>
      </c>
      <c r="D240" s="96">
        <v>4227.8</v>
      </c>
      <c r="E240" s="120">
        <f t="shared" si="81"/>
        <v>11.80280455495906</v>
      </c>
      <c r="F240" s="121">
        <f t="shared" ref="F240:F245" si="83">D240/B240*100</f>
        <v>11.80280455495906</v>
      </c>
      <c r="G240" s="1"/>
    </row>
    <row r="241" spans="1:8" ht="17.45" customHeight="1">
      <c r="A241" s="98" t="s">
        <v>4</v>
      </c>
      <c r="B241" s="96">
        <v>75802</v>
      </c>
      <c r="C241" s="96">
        <v>75802</v>
      </c>
      <c r="D241" s="96">
        <v>48865.4</v>
      </c>
      <c r="E241" s="120">
        <f t="shared" ref="E241:E245" si="84">D241/C241*100</f>
        <v>64.464526001952464</v>
      </c>
      <c r="F241" s="121">
        <f t="shared" si="83"/>
        <v>64.464526001952464</v>
      </c>
      <c r="G241" s="1"/>
    </row>
    <row r="242" spans="1:8" ht="153.75" customHeight="1">
      <c r="A242" s="134" t="s">
        <v>98</v>
      </c>
      <c r="B242" s="161">
        <v>47514</v>
      </c>
      <c r="C242" s="161">
        <v>18358.3</v>
      </c>
      <c r="D242" s="161">
        <v>15905.8</v>
      </c>
      <c r="E242" s="120">
        <f t="shared" si="84"/>
        <v>86.640919910884989</v>
      </c>
      <c r="F242" s="121">
        <f t="shared" si="83"/>
        <v>33.476028118028367</v>
      </c>
      <c r="G242" s="144" t="s">
        <v>222</v>
      </c>
      <c r="H242" s="204"/>
    </row>
    <row r="243" spans="1:8" ht="45">
      <c r="A243" s="134" t="s">
        <v>99</v>
      </c>
      <c r="B243" s="161">
        <v>2470.3000000000002</v>
      </c>
      <c r="C243" s="161">
        <v>2470.3000000000002</v>
      </c>
      <c r="D243" s="161">
        <v>718.7</v>
      </c>
      <c r="E243" s="120">
        <f t="shared" si="84"/>
        <v>29.093632352345868</v>
      </c>
      <c r="F243" s="121">
        <f t="shared" si="83"/>
        <v>29.093632352345868</v>
      </c>
      <c r="G243" s="29"/>
    </row>
    <row r="244" spans="1:8" ht="92.25" customHeight="1">
      <c r="A244" s="236" t="s">
        <v>197</v>
      </c>
      <c r="B244" s="161">
        <v>2470.3000000000002</v>
      </c>
      <c r="C244" s="161">
        <v>2470.3000000000002</v>
      </c>
      <c r="D244" s="161">
        <v>718.7</v>
      </c>
      <c r="E244" s="120">
        <f t="shared" si="84"/>
        <v>29.093632352345868</v>
      </c>
      <c r="F244" s="121">
        <f t="shared" si="83"/>
        <v>29.093632352345868</v>
      </c>
      <c r="G244" s="341" t="s">
        <v>203</v>
      </c>
    </row>
    <row r="245" spans="1:8" ht="163.5" customHeight="1">
      <c r="A245" s="136" t="s">
        <v>111</v>
      </c>
      <c r="B245" s="161">
        <v>139669.20000000001</v>
      </c>
      <c r="C245" s="161">
        <v>123068.7</v>
      </c>
      <c r="D245" s="161">
        <v>58859.5</v>
      </c>
      <c r="E245" s="162">
        <f t="shared" si="84"/>
        <v>47.826539160647677</v>
      </c>
      <c r="F245" s="97">
        <f t="shared" si="83"/>
        <v>42.142075704593424</v>
      </c>
      <c r="G245" s="144" t="s">
        <v>223</v>
      </c>
    </row>
    <row r="246" spans="1:8" ht="18" customHeight="1">
      <c r="A246" s="76"/>
      <c r="B246" s="77"/>
      <c r="C246" s="77"/>
      <c r="D246" s="77"/>
      <c r="E246" s="78"/>
      <c r="F246" s="79"/>
      <c r="G246" s="80"/>
    </row>
    <row r="247" spans="1:8" s="113" customFormat="1" ht="16.5" customHeight="1">
      <c r="A247" s="325" t="s">
        <v>149</v>
      </c>
      <c r="B247" s="325"/>
      <c r="C247" s="325"/>
      <c r="D247" s="325"/>
      <c r="E247" s="325"/>
      <c r="F247" s="325"/>
      <c r="G247" s="325"/>
    </row>
    <row r="248" spans="1:8" s="85" customFormat="1" ht="18.75" customHeight="1">
      <c r="A248" s="326" t="s">
        <v>53</v>
      </c>
      <c r="B248" s="326"/>
      <c r="C248" s="326"/>
      <c r="D248" s="326"/>
      <c r="E248" s="326"/>
      <c r="F248" s="326"/>
      <c r="G248" s="326"/>
    </row>
    <row r="249" spans="1:8" s="85" customFormat="1" ht="31.9" customHeight="1">
      <c r="A249" s="326" t="s">
        <v>54</v>
      </c>
      <c r="B249" s="326"/>
      <c r="C249" s="326"/>
      <c r="D249" s="326"/>
      <c r="E249" s="326"/>
      <c r="F249" s="326"/>
      <c r="G249" s="326"/>
    </row>
    <row r="250" spans="1:8" s="86" customFormat="1" ht="78" customHeight="1">
      <c r="A250" s="326" t="s">
        <v>55</v>
      </c>
      <c r="B250" s="326"/>
      <c r="C250" s="326"/>
      <c r="D250" s="326"/>
      <c r="E250" s="326"/>
      <c r="F250" s="326"/>
      <c r="G250" s="326"/>
    </row>
    <row r="251" spans="1:8" s="86" customFormat="1" ht="15.75">
      <c r="A251" s="324"/>
      <c r="B251" s="324"/>
      <c r="C251" s="324"/>
      <c r="D251" s="324"/>
      <c r="E251" s="324"/>
      <c r="F251" s="324"/>
      <c r="G251" s="324"/>
    </row>
    <row r="252" spans="1:8" s="86" customFormat="1" ht="15.75">
      <c r="A252" s="324"/>
      <c r="B252" s="324"/>
      <c r="C252" s="324"/>
      <c r="D252" s="324"/>
      <c r="E252" s="324"/>
      <c r="F252" s="324"/>
      <c r="G252" s="324"/>
    </row>
    <row r="253" spans="1:8" s="113" customFormat="1" ht="15" customHeight="1">
      <c r="A253" s="152"/>
      <c r="B253" s="152"/>
      <c r="C253" s="152"/>
      <c r="E253" s="139"/>
      <c r="F253" s="140"/>
      <c r="G253" s="117" t="s">
        <v>57</v>
      </c>
    </row>
    <row r="254" spans="1:8" s="51" customFormat="1" ht="90">
      <c r="A254" s="88" t="s">
        <v>0</v>
      </c>
      <c r="B254" s="89" t="s">
        <v>129</v>
      </c>
      <c r="C254" s="89" t="s">
        <v>180</v>
      </c>
      <c r="D254" s="89" t="s">
        <v>181</v>
      </c>
      <c r="E254" s="89" t="s">
        <v>85</v>
      </c>
      <c r="F254" s="89" t="s">
        <v>86</v>
      </c>
      <c r="G254" s="89" t="s">
        <v>165</v>
      </c>
    </row>
    <row r="255" spans="1:8" ht="22.5" customHeight="1">
      <c r="A255" s="118" t="s">
        <v>7</v>
      </c>
      <c r="B255" s="92">
        <f>B258+B259+B260+B261+B263</f>
        <v>67476.600000000006</v>
      </c>
      <c r="C255" s="92">
        <f>C258+C259+C260+C261+C263</f>
        <v>55912.2</v>
      </c>
      <c r="D255" s="92">
        <f>D258+D259+D260+D261+D263</f>
        <v>34476.300000000003</v>
      </c>
      <c r="E255" s="150">
        <f t="shared" ref="E255:E258" si="85">D255/C255*100</f>
        <v>61.661497848412338</v>
      </c>
      <c r="F255" s="93">
        <f t="shared" ref="F255:F258" si="86">D255/B255*100</f>
        <v>51.093712486995493</v>
      </c>
      <c r="G255" s="1"/>
    </row>
    <row r="256" spans="1:8" ht="24" customHeight="1">
      <c r="A256" s="98" t="s">
        <v>2</v>
      </c>
      <c r="B256" s="178">
        <f>B255-B257</f>
        <v>65113.000000000007</v>
      </c>
      <c r="C256" s="178">
        <f>C255-C257</f>
        <v>53691.1</v>
      </c>
      <c r="D256" s="178">
        <f>D255-D257</f>
        <v>33053.300000000003</v>
      </c>
      <c r="E256" s="171">
        <f t="shared" si="85"/>
        <v>61.561972095933967</v>
      </c>
      <c r="F256" s="171">
        <f t="shared" si="86"/>
        <v>50.762981278700103</v>
      </c>
      <c r="G256" s="1"/>
    </row>
    <row r="257" spans="1:7" ht="24.75" customHeight="1">
      <c r="A257" s="98" t="s">
        <v>3</v>
      </c>
      <c r="B257" s="178">
        <v>2363.6</v>
      </c>
      <c r="C257" s="178">
        <v>2221.1</v>
      </c>
      <c r="D257" s="178">
        <v>1423</v>
      </c>
      <c r="E257" s="171">
        <f t="shared" ref="E257" si="87">D257/C257*100</f>
        <v>64.067354013776949</v>
      </c>
      <c r="F257" s="171">
        <f t="shared" ref="F257" si="88">D257/B257*100</f>
        <v>60.204772381113557</v>
      </c>
      <c r="G257" s="1"/>
    </row>
    <row r="258" spans="1:7" s="49" customFormat="1" ht="90">
      <c r="A258" s="134" t="s">
        <v>100</v>
      </c>
      <c r="B258" s="255">
        <v>2599</v>
      </c>
      <c r="C258" s="255">
        <v>2338</v>
      </c>
      <c r="D258" s="255">
        <v>1540</v>
      </c>
      <c r="E258" s="171">
        <f t="shared" si="85"/>
        <v>65.868263473053887</v>
      </c>
      <c r="F258" s="171">
        <f t="shared" si="86"/>
        <v>59.253559061177377</v>
      </c>
      <c r="G258" s="295" t="s">
        <v>202</v>
      </c>
    </row>
    <row r="259" spans="1:7" s="49" customFormat="1" ht="54" customHeight="1">
      <c r="A259" s="134" t="s">
        <v>101</v>
      </c>
      <c r="B259" s="255">
        <v>22335.7</v>
      </c>
      <c r="C259" s="255">
        <v>17067.099999999999</v>
      </c>
      <c r="D259" s="255">
        <v>16601.099999999999</v>
      </c>
      <c r="E259" s="171">
        <f t="shared" ref="E259:E263" si="89">D259/C259*100</f>
        <v>97.269600576547859</v>
      </c>
      <c r="F259" s="171">
        <f t="shared" ref="F259:F263" si="90">D259/B259*100</f>
        <v>74.325407307583816</v>
      </c>
      <c r="G259" s="138" t="s">
        <v>173</v>
      </c>
    </row>
    <row r="260" spans="1:7" s="69" customFormat="1" ht="83.25" customHeight="1">
      <c r="A260" s="134" t="s">
        <v>102</v>
      </c>
      <c r="B260" s="158">
        <v>23265.3</v>
      </c>
      <c r="C260" s="158">
        <v>17230.599999999999</v>
      </c>
      <c r="D260" s="158">
        <v>15411.4</v>
      </c>
      <c r="E260" s="171">
        <f t="shared" si="89"/>
        <v>89.44203916288464</v>
      </c>
      <c r="F260" s="171">
        <f t="shared" si="90"/>
        <v>66.241999888245587</v>
      </c>
      <c r="G260" s="138" t="s">
        <v>173</v>
      </c>
    </row>
    <row r="261" spans="1:7" s="65" customFormat="1" ht="129" customHeight="1">
      <c r="A261" s="190" t="s">
        <v>103</v>
      </c>
      <c r="B261" s="189">
        <v>443</v>
      </c>
      <c r="C261" s="189">
        <v>442.9</v>
      </c>
      <c r="D261" s="189">
        <v>164.9</v>
      </c>
      <c r="E261" s="171">
        <f t="shared" si="89"/>
        <v>37.231880785730418</v>
      </c>
      <c r="F261" s="171">
        <f t="shared" si="90"/>
        <v>37.223476297968396</v>
      </c>
      <c r="G261" s="296" t="s">
        <v>225</v>
      </c>
    </row>
    <row r="262" spans="1:7" s="65" customFormat="1" ht="90">
      <c r="A262" s="88" t="s">
        <v>0</v>
      </c>
      <c r="B262" s="89" t="s">
        <v>129</v>
      </c>
      <c r="C262" s="89" t="s">
        <v>180</v>
      </c>
      <c r="D262" s="89" t="s">
        <v>181</v>
      </c>
      <c r="E262" s="89" t="s">
        <v>85</v>
      </c>
      <c r="F262" s="89" t="s">
        <v>86</v>
      </c>
      <c r="G262" s="89" t="s">
        <v>165</v>
      </c>
    </row>
    <row r="263" spans="1:7" s="65" customFormat="1" ht="215.25" customHeight="1">
      <c r="A263" s="236" t="s">
        <v>150</v>
      </c>
      <c r="B263" s="171">
        <v>18833.599999999999</v>
      </c>
      <c r="C263" s="171">
        <v>18833.599999999999</v>
      </c>
      <c r="D263" s="171">
        <v>758.9</v>
      </c>
      <c r="E263" s="171">
        <f t="shared" si="89"/>
        <v>4.0295004672500214</v>
      </c>
      <c r="F263" s="171">
        <f t="shared" si="90"/>
        <v>4.0295004672500214</v>
      </c>
      <c r="G263" s="173" t="s">
        <v>227</v>
      </c>
    </row>
    <row r="264" spans="1:7" s="65" customFormat="1" ht="39" customHeight="1">
      <c r="A264" s="81"/>
      <c r="B264" s="82"/>
      <c r="C264" s="82"/>
      <c r="D264" s="82"/>
      <c r="E264" s="70"/>
      <c r="F264" s="83"/>
      <c r="G264" s="84"/>
    </row>
    <row r="265" spans="1:7" s="250" customFormat="1" ht="15.75">
      <c r="A265" s="325" t="s">
        <v>151</v>
      </c>
      <c r="B265" s="325"/>
      <c r="C265" s="325"/>
      <c r="D265" s="325"/>
      <c r="E265" s="325"/>
      <c r="F265" s="325"/>
      <c r="G265" s="325"/>
    </row>
    <row r="266" spans="1:7" s="85" customFormat="1" ht="16.149999999999999" customHeight="1">
      <c r="A266" s="326" t="s">
        <v>152</v>
      </c>
      <c r="B266" s="326"/>
      <c r="C266" s="326"/>
      <c r="D266" s="326"/>
      <c r="E266" s="326"/>
      <c r="F266" s="326"/>
      <c r="G266" s="326"/>
    </row>
    <row r="267" spans="1:7" s="85" customFormat="1" ht="15.75">
      <c r="A267" s="326" t="s">
        <v>71</v>
      </c>
      <c r="B267" s="326"/>
      <c r="C267" s="326"/>
      <c r="D267" s="326"/>
      <c r="E267" s="326"/>
      <c r="F267" s="326"/>
      <c r="G267" s="326"/>
    </row>
    <row r="268" spans="1:7" s="86" customFormat="1" ht="33" customHeight="1">
      <c r="A268" s="326" t="s">
        <v>46</v>
      </c>
      <c r="B268" s="326"/>
      <c r="C268" s="326"/>
      <c r="D268" s="326"/>
      <c r="E268" s="326"/>
      <c r="F268" s="326"/>
      <c r="G268" s="326"/>
    </row>
    <row r="269" spans="1:7" s="86" customFormat="1" ht="17.25" customHeight="1">
      <c r="A269" s="152"/>
      <c r="B269" s="152"/>
      <c r="C269" s="152"/>
      <c r="E269" s="153"/>
      <c r="F269" s="154"/>
      <c r="G269" s="117" t="s">
        <v>57</v>
      </c>
    </row>
    <row r="270" spans="1:7" s="51" customFormat="1" ht="90">
      <c r="A270" s="88" t="s">
        <v>0</v>
      </c>
      <c r="B270" s="89" t="s">
        <v>129</v>
      </c>
      <c r="C270" s="89" t="s">
        <v>180</v>
      </c>
      <c r="D270" s="89" t="s">
        <v>181</v>
      </c>
      <c r="E270" s="89" t="s">
        <v>85</v>
      </c>
      <c r="F270" s="89" t="s">
        <v>86</v>
      </c>
      <c r="G270" s="89" t="s">
        <v>165</v>
      </c>
    </row>
    <row r="271" spans="1:7">
      <c r="A271" s="118" t="s">
        <v>7</v>
      </c>
      <c r="B271" s="92">
        <f>B273+B274+B275+B276</f>
        <v>36634</v>
      </c>
      <c r="C271" s="92">
        <f>C273+C274+C275+C276</f>
        <v>24282.000000000004</v>
      </c>
      <c r="D271" s="92">
        <f>D273+D274+D275+D276</f>
        <v>21471.899999999998</v>
      </c>
      <c r="E271" s="120">
        <f>D271/C271*100</f>
        <v>88.427230046948338</v>
      </c>
      <c r="F271" s="121">
        <f>D271/B271*100</f>
        <v>58.611945187530701</v>
      </c>
      <c r="G271" s="119"/>
    </row>
    <row r="272" spans="1:7" ht="18" customHeight="1">
      <c r="A272" s="98" t="s">
        <v>2</v>
      </c>
      <c r="B272" s="96">
        <f>B271</f>
        <v>36634</v>
      </c>
      <c r="C272" s="96">
        <f>C271</f>
        <v>24282.000000000004</v>
      </c>
      <c r="D272" s="96">
        <f>D271</f>
        <v>21471.899999999998</v>
      </c>
      <c r="E272" s="120">
        <f>D272/C272*100</f>
        <v>88.427230046948338</v>
      </c>
      <c r="F272" s="121">
        <f>D272/B272*100</f>
        <v>58.611945187530701</v>
      </c>
      <c r="G272" s="119"/>
    </row>
    <row r="273" spans="1:8" ht="45">
      <c r="A273" s="236" t="s">
        <v>156</v>
      </c>
      <c r="B273" s="158">
        <v>2433.6</v>
      </c>
      <c r="C273" s="158">
        <v>1522.4</v>
      </c>
      <c r="D273" s="158">
        <v>1445.2</v>
      </c>
      <c r="E273" s="120">
        <f>D273/C273*100</f>
        <v>94.929059379926429</v>
      </c>
      <c r="F273" s="121">
        <f>D273/B273*100</f>
        <v>59.385272846811311</v>
      </c>
      <c r="G273" s="138" t="s">
        <v>160</v>
      </c>
    </row>
    <row r="274" spans="1:8" ht="30">
      <c r="A274" s="236" t="s">
        <v>157</v>
      </c>
      <c r="B274" s="158">
        <v>2401.8000000000002</v>
      </c>
      <c r="C274" s="158">
        <v>1601.2</v>
      </c>
      <c r="D274" s="158">
        <v>0</v>
      </c>
      <c r="E274" s="120">
        <v>0</v>
      </c>
      <c r="F274" s="121">
        <v>0</v>
      </c>
      <c r="G274" s="138" t="s">
        <v>196</v>
      </c>
      <c r="H274" s="336"/>
    </row>
    <row r="275" spans="1:8" ht="30">
      <c r="A275" s="236" t="s">
        <v>158</v>
      </c>
      <c r="B275" s="158">
        <v>31687.4</v>
      </c>
      <c r="C275" s="251">
        <v>21054.7</v>
      </c>
      <c r="D275" s="251">
        <v>19975.599999999999</v>
      </c>
      <c r="E275" s="252">
        <f>D275/C275*100</f>
        <v>94.874778553007161</v>
      </c>
      <c r="F275" s="252">
        <f>D275/B275*100</f>
        <v>63.039567777728678</v>
      </c>
      <c r="G275" s="102" t="s">
        <v>161</v>
      </c>
      <c r="H275" s="336"/>
    </row>
    <row r="276" spans="1:8" s="65" customFormat="1" ht="44.25" customHeight="1">
      <c r="A276" s="236" t="s">
        <v>159</v>
      </c>
      <c r="B276" s="253">
        <v>111.2</v>
      </c>
      <c r="C276" s="253">
        <v>103.7</v>
      </c>
      <c r="D276" s="254">
        <v>51.1</v>
      </c>
      <c r="E276" s="252">
        <f>D276/C276*100</f>
        <v>49.276759884281581</v>
      </c>
      <c r="F276" s="252">
        <f>D276/B276*100</f>
        <v>45.953237410071942</v>
      </c>
      <c r="G276" s="138" t="s">
        <v>160</v>
      </c>
      <c r="H276" s="336"/>
    </row>
    <row r="277" spans="1:8" s="65" customFormat="1" ht="7.5" customHeight="1">
      <c r="A277" s="315"/>
      <c r="B277" s="316"/>
      <c r="C277" s="316"/>
      <c r="D277" s="317"/>
      <c r="E277" s="318"/>
      <c r="F277" s="318"/>
      <c r="G277" s="319"/>
      <c r="H277" s="336"/>
    </row>
    <row r="278" spans="1:8" s="30" customFormat="1" ht="30" customHeight="1">
      <c r="A278" s="325" t="s">
        <v>162</v>
      </c>
      <c r="B278" s="325"/>
      <c r="C278" s="325"/>
      <c r="D278" s="325"/>
      <c r="E278" s="325"/>
      <c r="F278" s="325"/>
      <c r="G278" s="325"/>
      <c r="H278" s="336"/>
    </row>
    <row r="279" spans="1:8" s="64" customFormat="1" ht="15.75">
      <c r="A279" s="326" t="s">
        <v>47</v>
      </c>
      <c r="B279" s="326"/>
      <c r="C279" s="326"/>
      <c r="D279" s="326"/>
      <c r="E279" s="326"/>
      <c r="F279" s="326"/>
      <c r="G279" s="326"/>
      <c r="H279" s="336"/>
    </row>
    <row r="280" spans="1:8" s="64" customFormat="1" ht="15.75">
      <c r="A280" s="326" t="s">
        <v>48</v>
      </c>
      <c r="B280" s="326"/>
      <c r="C280" s="326"/>
      <c r="D280" s="326"/>
      <c r="E280" s="326"/>
      <c r="F280" s="326"/>
      <c r="G280" s="326"/>
    </row>
    <row r="281" spans="1:8" s="65" customFormat="1" ht="49.5" customHeight="1">
      <c r="A281" s="326" t="s">
        <v>49</v>
      </c>
      <c r="B281" s="326"/>
      <c r="C281" s="326"/>
      <c r="D281" s="326"/>
      <c r="E281" s="326"/>
      <c r="F281" s="326"/>
      <c r="G281" s="326"/>
    </row>
    <row r="282" spans="1:8" s="65" customFormat="1" ht="15.6" customHeight="1">
      <c r="A282" s="152"/>
      <c r="B282" s="152"/>
      <c r="C282" s="152"/>
      <c r="D282" s="86"/>
      <c r="E282" s="153"/>
      <c r="F282" s="154"/>
      <c r="G282" s="117" t="s">
        <v>57</v>
      </c>
    </row>
    <row r="283" spans="1:8" s="51" customFormat="1" ht="90">
      <c r="A283" s="88" t="s">
        <v>0</v>
      </c>
      <c r="B283" s="89" t="s">
        <v>129</v>
      </c>
      <c r="C283" s="89" t="s">
        <v>180</v>
      </c>
      <c r="D283" s="89" t="s">
        <v>181</v>
      </c>
      <c r="E283" s="89" t="s">
        <v>85</v>
      </c>
      <c r="F283" s="89" t="s">
        <v>86</v>
      </c>
      <c r="G283" s="89" t="s">
        <v>165</v>
      </c>
    </row>
    <row r="284" spans="1:8" ht="17.25" customHeight="1">
      <c r="A284" s="118" t="s">
        <v>7</v>
      </c>
      <c r="B284" s="92">
        <f>B288+B289+B290+B291</f>
        <v>465286.9</v>
      </c>
      <c r="C284" s="92">
        <f>C288+C289+C290+C291</f>
        <v>326046.3</v>
      </c>
      <c r="D284" s="92">
        <f>D288+D289+D290+D291</f>
        <v>311544</v>
      </c>
      <c r="E284" s="150">
        <f t="shared" ref="E284" si="91">D284/C284*100</f>
        <v>95.55207343251557</v>
      </c>
      <c r="F284" s="93">
        <f t="shared" ref="F284" si="92">D284/B284*100</f>
        <v>66.957397683020943</v>
      </c>
      <c r="G284" s="119"/>
    </row>
    <row r="285" spans="1:8" ht="16.5" customHeight="1">
      <c r="A285" s="98" t="s">
        <v>2</v>
      </c>
      <c r="B285" s="96">
        <f>B284-B286-B287</f>
        <v>356885.80000000005</v>
      </c>
      <c r="C285" s="96">
        <f t="shared" ref="C285:D285" si="93">C284-C286-C287</f>
        <v>255526.19999999998</v>
      </c>
      <c r="D285" s="96">
        <f t="shared" si="93"/>
        <v>246321.5</v>
      </c>
      <c r="E285" s="120">
        <f t="shared" ref="E285:E290" si="94">D285/C285*100</f>
        <v>96.397747080338533</v>
      </c>
      <c r="F285" s="121">
        <f t="shared" ref="F285:F290" si="95">D285/B285*100</f>
        <v>69.019697617557213</v>
      </c>
      <c r="G285" s="119"/>
    </row>
    <row r="286" spans="1:8" ht="16.5" customHeight="1">
      <c r="A286" s="98" t="s">
        <v>3</v>
      </c>
      <c r="B286" s="96">
        <v>102796.3</v>
      </c>
      <c r="C286" s="96">
        <v>66652.7</v>
      </c>
      <c r="D286" s="96">
        <v>61568.800000000003</v>
      </c>
      <c r="E286" s="120">
        <f t="shared" si="94"/>
        <v>92.372552049654416</v>
      </c>
      <c r="F286" s="121">
        <f t="shared" si="95"/>
        <v>59.893984511115676</v>
      </c>
      <c r="G286" s="119"/>
    </row>
    <row r="287" spans="1:8" ht="16.5" customHeight="1">
      <c r="A287" s="98" t="s">
        <v>4</v>
      </c>
      <c r="B287" s="96">
        <v>5604.8</v>
      </c>
      <c r="C287" s="96">
        <v>3867.4</v>
      </c>
      <c r="D287" s="96">
        <v>3653.7</v>
      </c>
      <c r="E287" s="120">
        <f t="shared" ref="E287" si="96">D287/C287*100</f>
        <v>94.474323835134712</v>
      </c>
      <c r="F287" s="121">
        <f t="shared" ref="F287" si="97">D287/B287*100</f>
        <v>65.188766771338848</v>
      </c>
      <c r="G287" s="119"/>
    </row>
    <row r="288" spans="1:8" s="48" customFormat="1" ht="30.75" customHeight="1">
      <c r="A288" s="100" t="s">
        <v>50</v>
      </c>
      <c r="B288" s="247">
        <v>460901.2</v>
      </c>
      <c r="C288" s="247">
        <v>325618.8</v>
      </c>
      <c r="D288" s="247">
        <v>311144.8</v>
      </c>
      <c r="E288" s="120">
        <f t="shared" si="94"/>
        <v>95.554924961335146</v>
      </c>
      <c r="F288" s="121">
        <f t="shared" si="95"/>
        <v>67.507917098067878</v>
      </c>
      <c r="G288" s="138" t="s">
        <v>170</v>
      </c>
    </row>
    <row r="289" spans="1:7" s="48" customFormat="1" ht="30">
      <c r="A289" s="157" t="s">
        <v>51</v>
      </c>
      <c r="B289" s="248">
        <v>191.4</v>
      </c>
      <c r="C289" s="248">
        <v>191.4</v>
      </c>
      <c r="D289" s="248">
        <v>191.3</v>
      </c>
      <c r="E289" s="120">
        <f t="shared" si="94"/>
        <v>99.947753396029256</v>
      </c>
      <c r="F289" s="121">
        <f t="shared" si="95"/>
        <v>99.947753396029256</v>
      </c>
      <c r="G289" s="184"/>
    </row>
    <row r="290" spans="1:7" s="48" customFormat="1" ht="30">
      <c r="A290" s="100" t="s">
        <v>52</v>
      </c>
      <c r="B290" s="248">
        <v>536.1</v>
      </c>
      <c r="C290" s="248">
        <v>236.1</v>
      </c>
      <c r="D290" s="248">
        <v>207.9</v>
      </c>
      <c r="E290" s="120">
        <f t="shared" si="94"/>
        <v>88.055908513341805</v>
      </c>
      <c r="F290" s="121">
        <f t="shared" si="95"/>
        <v>38.780078343592614</v>
      </c>
      <c r="G290" s="184" t="s">
        <v>171</v>
      </c>
    </row>
    <row r="291" spans="1:7" s="48" customFormat="1" ht="62.25" customHeight="1">
      <c r="A291" s="236" t="s">
        <v>163</v>
      </c>
      <c r="B291" s="248">
        <v>3658.2</v>
      </c>
      <c r="C291" s="248">
        <v>0</v>
      </c>
      <c r="D291" s="248">
        <v>0</v>
      </c>
      <c r="E291" s="120">
        <v>0</v>
      </c>
      <c r="F291" s="121">
        <v>0</v>
      </c>
      <c r="G291" s="184"/>
    </row>
    <row r="292" spans="1:7" s="48" customFormat="1" ht="17.25" customHeight="1">
      <c r="A292" s="16"/>
      <c r="B292" s="198"/>
      <c r="C292" s="198"/>
      <c r="D292" s="198"/>
      <c r="E292" s="199"/>
      <c r="F292" s="200"/>
      <c r="G292" s="12"/>
    </row>
    <row r="293" spans="1:7" s="113" customFormat="1" ht="24" customHeight="1">
      <c r="A293" s="325" t="s">
        <v>58</v>
      </c>
      <c r="B293" s="325"/>
      <c r="C293" s="325"/>
      <c r="D293" s="325"/>
      <c r="E293" s="325"/>
      <c r="F293" s="325"/>
      <c r="G293" s="325"/>
    </row>
    <row r="294" spans="1:7" s="85" customFormat="1" ht="17.25" customHeight="1">
      <c r="A294" s="326" t="s">
        <v>60</v>
      </c>
      <c r="B294" s="326"/>
      <c r="C294" s="326"/>
      <c r="D294" s="326"/>
      <c r="E294" s="326"/>
      <c r="F294" s="326"/>
      <c r="G294" s="326"/>
    </row>
    <row r="295" spans="1:7" s="85" customFormat="1" ht="17.25" customHeight="1">
      <c r="A295" s="326" t="s">
        <v>61</v>
      </c>
      <c r="B295" s="326"/>
      <c r="C295" s="326"/>
      <c r="D295" s="326"/>
      <c r="E295" s="326"/>
      <c r="F295" s="326"/>
      <c r="G295" s="326"/>
    </row>
    <row r="296" spans="1:7" s="86" customFormat="1" ht="32.25" customHeight="1">
      <c r="A296" s="326" t="s">
        <v>62</v>
      </c>
      <c r="B296" s="326"/>
      <c r="C296" s="326"/>
      <c r="D296" s="326"/>
      <c r="E296" s="326"/>
      <c r="F296" s="326"/>
      <c r="G296" s="326"/>
    </row>
    <row r="297" spans="1:7" s="113" customFormat="1" ht="19.5" customHeight="1">
      <c r="A297" s="244"/>
      <c r="B297" s="244"/>
      <c r="C297" s="244"/>
      <c r="E297" s="139"/>
      <c r="F297" s="140"/>
      <c r="G297" s="117" t="s">
        <v>57</v>
      </c>
    </row>
    <row r="298" spans="1:7" s="51" customFormat="1" ht="92.25" customHeight="1">
      <c r="A298" s="88" t="s">
        <v>0</v>
      </c>
      <c r="B298" s="89" t="s">
        <v>129</v>
      </c>
      <c r="C298" s="89" t="s">
        <v>180</v>
      </c>
      <c r="D298" s="89" t="s">
        <v>181</v>
      </c>
      <c r="E298" s="89" t="s">
        <v>85</v>
      </c>
      <c r="F298" s="89" t="s">
        <v>86</v>
      </c>
      <c r="G298" s="89" t="s">
        <v>165</v>
      </c>
    </row>
    <row r="299" spans="1:7" ht="24.75" customHeight="1">
      <c r="A299" s="118" t="s">
        <v>7</v>
      </c>
      <c r="B299" s="92">
        <f>B304</f>
        <v>287846.59999999998</v>
      </c>
      <c r="C299" s="92">
        <f>C304</f>
        <v>212206.8</v>
      </c>
      <c r="D299" s="92">
        <f>D304</f>
        <v>189864.5</v>
      </c>
      <c r="E299" s="150">
        <f t="shared" ref="E299:E305" si="98">D299/C299*100</f>
        <v>89.47144954827084</v>
      </c>
      <c r="F299" s="93">
        <f t="shared" ref="F299:F305" si="99">D299/B299*100</f>
        <v>65.96030663554825</v>
      </c>
      <c r="G299" s="119"/>
    </row>
    <row r="300" spans="1:7" ht="15.75" customHeight="1">
      <c r="A300" s="98" t="s">
        <v>2</v>
      </c>
      <c r="B300" s="96">
        <f>B299-B301</f>
        <v>254080.89999999997</v>
      </c>
      <c r="C300" s="96">
        <f t="shared" ref="C300:D300" si="100">C299-C301</f>
        <v>180706.9</v>
      </c>
      <c r="D300" s="96">
        <f t="shared" si="100"/>
        <v>161212.70000000001</v>
      </c>
      <c r="E300" s="120">
        <f t="shared" si="98"/>
        <v>89.212254761716352</v>
      </c>
      <c r="F300" s="121">
        <f t="shared" si="99"/>
        <v>63.449358058791525</v>
      </c>
      <c r="G300" s="119"/>
    </row>
    <row r="301" spans="1:7">
      <c r="A301" s="98" t="s">
        <v>3</v>
      </c>
      <c r="B301" s="96">
        <v>33765.699999999997</v>
      </c>
      <c r="C301" s="96">
        <v>31499.9</v>
      </c>
      <c r="D301" s="96">
        <v>28651.8</v>
      </c>
      <c r="E301" s="120">
        <f t="shared" si="98"/>
        <v>90.95838399486982</v>
      </c>
      <c r="F301" s="121">
        <f t="shared" si="99"/>
        <v>84.854749050071533</v>
      </c>
      <c r="G301" s="119"/>
    </row>
    <row r="302" spans="1:7">
      <c r="A302" s="98" t="s">
        <v>4</v>
      </c>
      <c r="B302" s="96">
        <v>0</v>
      </c>
      <c r="C302" s="96">
        <v>0</v>
      </c>
      <c r="D302" s="96">
        <v>0</v>
      </c>
      <c r="E302" s="120">
        <v>0</v>
      </c>
      <c r="F302" s="121">
        <v>0</v>
      </c>
      <c r="G302" s="119"/>
    </row>
    <row r="303" spans="1:7" ht="90">
      <c r="A303" s="88" t="s">
        <v>0</v>
      </c>
      <c r="B303" s="89" t="s">
        <v>129</v>
      </c>
      <c r="C303" s="89" t="s">
        <v>180</v>
      </c>
      <c r="D303" s="89" t="s">
        <v>181</v>
      </c>
      <c r="E303" s="89" t="s">
        <v>85</v>
      </c>
      <c r="F303" s="89" t="s">
        <v>86</v>
      </c>
      <c r="G303" s="89" t="s">
        <v>165</v>
      </c>
    </row>
    <row r="304" spans="1:7" ht="45">
      <c r="A304" s="245" t="s">
        <v>59</v>
      </c>
      <c r="B304" s="184">
        <v>287846.59999999998</v>
      </c>
      <c r="C304" s="184">
        <v>212206.8</v>
      </c>
      <c r="D304" s="184">
        <v>189864.5</v>
      </c>
      <c r="E304" s="120">
        <f t="shared" si="98"/>
        <v>89.47144954827084</v>
      </c>
      <c r="F304" s="121">
        <f t="shared" si="99"/>
        <v>65.96030663554825</v>
      </c>
      <c r="G304" s="138" t="s">
        <v>172</v>
      </c>
    </row>
    <row r="305" spans="1:7" s="72" customFormat="1" ht="16.149999999999999" customHeight="1">
      <c r="A305" s="246" t="s">
        <v>80</v>
      </c>
      <c r="B305" s="169">
        <v>15844.7</v>
      </c>
      <c r="C305" s="169">
        <v>11139.1</v>
      </c>
      <c r="D305" s="169">
        <v>11121.9</v>
      </c>
      <c r="E305" s="120">
        <f t="shared" si="98"/>
        <v>99.845588961406207</v>
      </c>
      <c r="F305" s="121">
        <f t="shared" si="99"/>
        <v>70.19318762740852</v>
      </c>
      <c r="G305" s="320"/>
    </row>
    <row r="306" spans="1:7" s="72" customFormat="1" ht="150.75" customHeight="1">
      <c r="A306" s="108" t="s">
        <v>195</v>
      </c>
      <c r="B306" s="166">
        <f>4228.3+300</f>
        <v>4528.3</v>
      </c>
      <c r="C306" s="166">
        <f>2240.8+120</f>
        <v>2360.8000000000002</v>
      </c>
      <c r="D306" s="166">
        <v>118.8</v>
      </c>
      <c r="E306" s="120">
        <f t="shared" ref="E306" si="101">D306/C306*100</f>
        <v>5.0321924771263973</v>
      </c>
      <c r="F306" s="121">
        <f t="shared" ref="F306" si="102">D306/B306*100</f>
        <v>2.6235010931254554</v>
      </c>
      <c r="G306" s="138" t="s">
        <v>224</v>
      </c>
    </row>
    <row r="307" spans="1:7" s="72" customFormat="1" ht="7.5" customHeight="1">
      <c r="A307" s="297"/>
      <c r="B307" s="298"/>
      <c r="C307" s="298"/>
      <c r="D307" s="298"/>
      <c r="E307" s="293"/>
      <c r="F307" s="294"/>
      <c r="G307" s="299"/>
    </row>
    <row r="308" spans="1:7" s="30" customFormat="1" ht="22.15" customHeight="1">
      <c r="A308" s="325" t="s">
        <v>83</v>
      </c>
      <c r="B308" s="325"/>
      <c r="C308" s="325"/>
      <c r="D308" s="325"/>
      <c r="E308" s="325"/>
      <c r="F308" s="325"/>
      <c r="G308" s="325"/>
    </row>
    <row r="309" spans="1:7" s="30" customFormat="1" ht="31.15" customHeight="1">
      <c r="A309" s="326" t="s">
        <v>130</v>
      </c>
      <c r="B309" s="326"/>
      <c r="C309" s="326"/>
      <c r="D309" s="326"/>
      <c r="E309" s="326"/>
      <c r="F309" s="326"/>
      <c r="G309" s="326"/>
    </row>
    <row r="310" spans="1:7" s="30" customFormat="1" ht="15.6" customHeight="1">
      <c r="A310" s="197"/>
      <c r="B310" s="197"/>
      <c r="C310" s="197"/>
      <c r="E310" s="7"/>
      <c r="F310" s="8"/>
      <c r="G310" s="117" t="s">
        <v>57</v>
      </c>
    </row>
    <row r="311" spans="1:7" ht="90">
      <c r="A311" s="88" t="s">
        <v>0</v>
      </c>
      <c r="B311" s="89" t="s">
        <v>129</v>
      </c>
      <c r="C311" s="89" t="s">
        <v>180</v>
      </c>
      <c r="D311" s="89" t="s">
        <v>181</v>
      </c>
      <c r="E311" s="89" t="s">
        <v>85</v>
      </c>
      <c r="F311" s="89" t="s">
        <v>86</v>
      </c>
      <c r="G311" s="89" t="s">
        <v>165</v>
      </c>
    </row>
    <row r="312" spans="1:7" ht="19.899999999999999" customHeight="1">
      <c r="A312" s="118" t="s">
        <v>26</v>
      </c>
      <c r="B312" s="92">
        <f>B314+B315+B317</f>
        <v>44790.100000000006</v>
      </c>
      <c r="C312" s="92">
        <f t="shared" ref="C312:D312" si="103">C314+C315+C317</f>
        <v>32887.9</v>
      </c>
      <c r="D312" s="92">
        <f t="shared" si="103"/>
        <v>25008.9</v>
      </c>
      <c r="E312" s="150">
        <f>D312/C312*100</f>
        <v>76.042860748177901</v>
      </c>
      <c r="F312" s="93">
        <f>D312/B312*100</f>
        <v>55.835776209474851</v>
      </c>
      <c r="G312" s="119"/>
    </row>
    <row r="313" spans="1:7" ht="16.149999999999999" customHeight="1">
      <c r="A313" s="98" t="s">
        <v>2</v>
      </c>
      <c r="B313" s="96">
        <f>B312</f>
        <v>44790.100000000006</v>
      </c>
      <c r="C313" s="96">
        <f t="shared" ref="C313:D313" si="104">C312</f>
        <v>32887.9</v>
      </c>
      <c r="D313" s="96">
        <f t="shared" si="104"/>
        <v>25008.9</v>
      </c>
      <c r="E313" s="120">
        <f>D313/C313*100</f>
        <v>76.042860748177901</v>
      </c>
      <c r="F313" s="121">
        <f>D313/B313*100</f>
        <v>55.835776209474851</v>
      </c>
      <c r="G313" s="119"/>
    </row>
    <row r="314" spans="1:7" s="69" customFormat="1" ht="18.75" customHeight="1">
      <c r="A314" s="100" t="s">
        <v>56</v>
      </c>
      <c r="B314" s="186">
        <f>16443+4402.7+3500+4647.1</f>
        <v>28992.800000000003</v>
      </c>
      <c r="C314" s="186">
        <f>12910.3+3765.2+2536+3766.5</f>
        <v>22978</v>
      </c>
      <c r="D314" s="186">
        <f>10238.8+3723+2342.1+3539.5</f>
        <v>19843.400000000001</v>
      </c>
      <c r="E314" s="120">
        <f>D314/C314*100</f>
        <v>86.358255722865351</v>
      </c>
      <c r="F314" s="121">
        <f>D314/B314*100</f>
        <v>68.442509864518087</v>
      </c>
      <c r="G314" s="138" t="s">
        <v>173</v>
      </c>
    </row>
    <row r="315" spans="1:7" s="69" customFormat="1" ht="133.5" customHeight="1">
      <c r="A315" s="100" t="s">
        <v>109</v>
      </c>
      <c r="B315" s="186">
        <f>3932.7+7256.5+269.1</f>
        <v>11458.300000000001</v>
      </c>
      <c r="C315" s="186">
        <f>2960.5+6680.3+269.1</f>
        <v>9909.9</v>
      </c>
      <c r="D315" s="186">
        <f>580.2+4538.5+46.8</f>
        <v>5165.5</v>
      </c>
      <c r="E315" s="120">
        <f>D315/C315*100</f>
        <v>52.124643033733939</v>
      </c>
      <c r="F315" s="121">
        <f>D315/B315*100</f>
        <v>45.080858417042663</v>
      </c>
      <c r="G315" s="138" t="s">
        <v>220</v>
      </c>
    </row>
    <row r="316" spans="1:7" s="69" customFormat="1" ht="90">
      <c r="A316" s="88" t="s">
        <v>0</v>
      </c>
      <c r="B316" s="89" t="s">
        <v>129</v>
      </c>
      <c r="C316" s="89" t="s">
        <v>180</v>
      </c>
      <c r="D316" s="89" t="s">
        <v>181</v>
      </c>
      <c r="E316" s="89" t="s">
        <v>85</v>
      </c>
      <c r="F316" s="89" t="s">
        <v>86</v>
      </c>
      <c r="G316" s="89" t="s">
        <v>165</v>
      </c>
    </row>
    <row r="317" spans="1:7" s="69" customFormat="1" ht="94.5" customHeight="1">
      <c r="A317" s="100" t="s">
        <v>131</v>
      </c>
      <c r="B317" s="186">
        <v>4339</v>
      </c>
      <c r="C317" s="186">
        <v>0</v>
      </c>
      <c r="D317" s="186">
        <v>0</v>
      </c>
      <c r="E317" s="187">
        <v>0</v>
      </c>
      <c r="F317" s="188">
        <v>0</v>
      </c>
      <c r="G317" s="138" t="s">
        <v>226</v>
      </c>
    </row>
    <row r="318" spans="1:7" s="31" customFormat="1" ht="63" customHeight="1">
      <c r="A318" s="333" t="s">
        <v>216</v>
      </c>
      <c r="B318" s="333"/>
      <c r="C318" s="333"/>
      <c r="D318" s="333"/>
      <c r="E318" s="333"/>
      <c r="F318" s="333"/>
      <c r="G318" s="333"/>
    </row>
    <row r="319" spans="1:7" s="31" customFormat="1" ht="11.25" customHeight="1">
      <c r="A319" s="32"/>
      <c r="B319" s="32"/>
      <c r="C319" s="32"/>
      <c r="D319" s="32"/>
      <c r="E319" s="33"/>
      <c r="F319" s="34"/>
      <c r="G319" s="35"/>
    </row>
    <row r="320" spans="1:7" s="21" customFormat="1" ht="26.45" customHeight="1">
      <c r="A320" s="20" t="s">
        <v>217</v>
      </c>
      <c r="B320" s="20"/>
      <c r="C320" s="20"/>
      <c r="D320" s="36"/>
      <c r="E320" s="37"/>
      <c r="F320" s="38"/>
      <c r="G320" s="39"/>
    </row>
    <row r="321" spans="1:7" s="21" customFormat="1">
      <c r="A321" s="40"/>
      <c r="B321" s="40"/>
      <c r="C321" s="40"/>
      <c r="D321" s="41"/>
      <c r="E321" s="37"/>
      <c r="F321" s="38"/>
      <c r="G321" s="39"/>
    </row>
    <row r="322" spans="1:7" s="22" customFormat="1" ht="23.25" customHeight="1">
      <c r="A322" s="334" t="s">
        <v>82</v>
      </c>
      <c r="B322" s="334"/>
      <c r="C322" s="334"/>
      <c r="D322" s="334"/>
      <c r="E322" s="42"/>
      <c r="F322" s="43"/>
      <c r="G322" s="43"/>
    </row>
    <row r="323" spans="1:7" s="22" customFormat="1" ht="12.6" customHeight="1">
      <c r="A323" s="240"/>
      <c r="B323" s="241"/>
      <c r="C323" s="241"/>
      <c r="D323" s="241"/>
      <c r="E323" s="42"/>
      <c r="F323" s="43"/>
      <c r="G323" s="43"/>
    </row>
    <row r="324" spans="1:7" s="22" customFormat="1" ht="13.15" customHeight="1">
      <c r="A324" s="242"/>
      <c r="B324" s="243"/>
      <c r="C324" s="243"/>
      <c r="D324" s="243"/>
      <c r="E324" s="42"/>
      <c r="F324" s="43"/>
      <c r="G324" s="43"/>
    </row>
    <row r="325" spans="1:7" ht="0.6" customHeight="1">
      <c r="A325" s="201"/>
      <c r="B325" s="47"/>
      <c r="C325" s="47"/>
    </row>
    <row r="327" spans="1:7">
      <c r="A327" s="202"/>
      <c r="B327" s="203"/>
      <c r="C327" s="203"/>
      <c r="D327" s="203"/>
    </row>
    <row r="328" spans="1:7">
      <c r="A328" s="202"/>
      <c r="B328" s="203"/>
      <c r="C328" s="203"/>
      <c r="D328" s="203"/>
    </row>
    <row r="329" spans="1:7">
      <c r="A329" s="202"/>
      <c r="B329" s="203"/>
      <c r="C329" s="203"/>
      <c r="D329" s="203"/>
    </row>
    <row r="330" spans="1:7">
      <c r="A330" s="202"/>
      <c r="B330" s="204"/>
      <c r="C330" s="204"/>
      <c r="D330" s="204"/>
    </row>
    <row r="331" spans="1:7">
      <c r="A331" s="202"/>
      <c r="B331" s="18"/>
      <c r="C331" s="18"/>
      <c r="D331" s="52"/>
    </row>
    <row r="332" spans="1:7">
      <c r="A332" s="202"/>
      <c r="B332" s="204"/>
      <c r="C332" s="204"/>
      <c r="D332" s="204"/>
    </row>
    <row r="333" spans="1:7">
      <c r="A333" s="202"/>
      <c r="B333" s="204"/>
      <c r="C333" s="204"/>
      <c r="D333" s="204"/>
    </row>
    <row r="334" spans="1:7">
      <c r="B334" s="204"/>
      <c r="C334" s="204"/>
      <c r="D334" s="204"/>
    </row>
    <row r="335" spans="1:7">
      <c r="A335" s="202"/>
      <c r="B335" s="204"/>
      <c r="C335" s="204"/>
      <c r="D335" s="204"/>
    </row>
    <row r="336" spans="1:7">
      <c r="B336" s="18"/>
      <c r="C336" s="18"/>
      <c r="D336" s="52"/>
    </row>
    <row r="337" spans="2:4">
      <c r="B337" s="204"/>
      <c r="C337" s="204"/>
      <c r="D337" s="204"/>
    </row>
    <row r="338" spans="2:4">
      <c r="B338" s="204"/>
      <c r="C338" s="204"/>
      <c r="D338" s="204"/>
    </row>
    <row r="339" spans="2:4">
      <c r="B339" s="203"/>
      <c r="C339" s="203"/>
      <c r="D339" s="203"/>
    </row>
    <row r="340" spans="2:4">
      <c r="B340" s="204"/>
      <c r="C340" s="204"/>
      <c r="D340" s="204"/>
    </row>
    <row r="341" spans="2:4">
      <c r="B341" s="204"/>
      <c r="C341" s="204"/>
      <c r="D341" s="204"/>
    </row>
    <row r="342" spans="2:4">
      <c r="B342" s="204"/>
      <c r="C342" s="204"/>
      <c r="D342" s="204"/>
    </row>
    <row r="343" spans="2:4">
      <c r="B343" s="204"/>
      <c r="C343" s="204"/>
      <c r="D343" s="204"/>
    </row>
    <row r="344" spans="2:4">
      <c r="B344" s="204"/>
      <c r="C344" s="204"/>
      <c r="D344" s="204"/>
    </row>
    <row r="345" spans="2:4">
      <c r="B345" s="203"/>
      <c r="C345" s="203"/>
      <c r="D345" s="203"/>
    </row>
    <row r="346" spans="2:4">
      <c r="B346" s="203"/>
      <c r="C346" s="203"/>
      <c r="D346" s="203"/>
    </row>
    <row r="347" spans="2:4">
      <c r="B347" s="204"/>
      <c r="C347" s="204"/>
      <c r="D347" s="204"/>
    </row>
    <row r="348" spans="2:4">
      <c r="B348" s="204"/>
      <c r="C348" s="204"/>
      <c r="D348" s="204"/>
    </row>
    <row r="349" spans="2:4">
      <c r="B349" s="204"/>
      <c r="C349" s="204"/>
      <c r="D349" s="204"/>
    </row>
    <row r="350" spans="2:4">
      <c r="B350" s="204"/>
      <c r="C350" s="204"/>
      <c r="D350" s="204"/>
    </row>
    <row r="351" spans="2:4">
      <c r="B351" s="204"/>
      <c r="C351" s="204"/>
      <c r="D351" s="204"/>
    </row>
    <row r="352" spans="2:4">
      <c r="B352" s="204"/>
      <c r="C352" s="204"/>
      <c r="D352" s="204"/>
    </row>
    <row r="353" spans="2:4">
      <c r="B353" s="204"/>
      <c r="C353" s="204"/>
      <c r="D353" s="204"/>
    </row>
    <row r="354" spans="2:4">
      <c r="B354" s="204"/>
      <c r="C354" s="204"/>
      <c r="D354" s="204"/>
    </row>
    <row r="355" spans="2:4">
      <c r="B355" s="204"/>
      <c r="C355" s="204"/>
      <c r="D355" s="204"/>
    </row>
    <row r="356" spans="2:4">
      <c r="B356" s="203"/>
      <c r="C356" s="203"/>
      <c r="D356" s="203"/>
    </row>
    <row r="357" spans="2:4">
      <c r="B357" s="204"/>
    </row>
  </sheetData>
  <mergeCells count="80">
    <mergeCell ref="A101:G101"/>
    <mergeCell ref="A102:G102"/>
    <mergeCell ref="A188:G188"/>
    <mergeCell ref="A137:G137"/>
    <mergeCell ref="A138:G138"/>
    <mergeCell ref="A139:G139"/>
    <mergeCell ref="A140:G140"/>
    <mergeCell ref="A164:G164"/>
    <mergeCell ref="A114:G114"/>
    <mergeCell ref="H274:H279"/>
    <mergeCell ref="H150:H154"/>
    <mergeCell ref="H161:H165"/>
    <mergeCell ref="H182:H187"/>
    <mergeCell ref="H227:H231"/>
    <mergeCell ref="A177:G177"/>
    <mergeCell ref="A187:G187"/>
    <mergeCell ref="A153:G153"/>
    <mergeCell ref="A154:G154"/>
    <mergeCell ref="A155:G155"/>
    <mergeCell ref="A175:G175"/>
    <mergeCell ref="A176:G176"/>
    <mergeCell ref="A165:G165"/>
    <mergeCell ref="A166:G166"/>
    <mergeCell ref="A167:G167"/>
    <mergeCell ref="A174:G174"/>
    <mergeCell ref="A322:D322"/>
    <mergeCell ref="A203:G203"/>
    <mergeCell ref="A204:G204"/>
    <mergeCell ref="A205:G205"/>
    <mergeCell ref="A206:G206"/>
    <mergeCell ref="A217:G217"/>
    <mergeCell ref="A218:G218"/>
    <mergeCell ref="A219:G219"/>
    <mergeCell ref="A220:G220"/>
    <mergeCell ref="A231:G231"/>
    <mergeCell ref="A232:G232"/>
    <mergeCell ref="A233:G233"/>
    <mergeCell ref="A234:G234"/>
    <mergeCell ref="A247:G247"/>
    <mergeCell ref="A248:G248"/>
    <mergeCell ref="A249:G249"/>
    <mergeCell ref="A309:G309"/>
    <mergeCell ref="A318:G318"/>
    <mergeCell ref="A293:G293"/>
    <mergeCell ref="A294:G294"/>
    <mergeCell ref="A295:G295"/>
    <mergeCell ref="A296:G296"/>
    <mergeCell ref="A308:G308"/>
    <mergeCell ref="A281:G281"/>
    <mergeCell ref="A250:G250"/>
    <mergeCell ref="A268:G268"/>
    <mergeCell ref="A189:G189"/>
    <mergeCell ref="A190:G190"/>
    <mergeCell ref="A265:G265"/>
    <mergeCell ref="A280:G280"/>
    <mergeCell ref="A278:G278"/>
    <mergeCell ref="A279:G279"/>
    <mergeCell ref="A266:G266"/>
    <mergeCell ref="A267:G267"/>
    <mergeCell ref="A1:G1"/>
    <mergeCell ref="A2:G2"/>
    <mergeCell ref="A111:G111"/>
    <mergeCell ref="A112:G112"/>
    <mergeCell ref="A113:G113"/>
    <mergeCell ref="A3:D3"/>
    <mergeCell ref="A78:G78"/>
    <mergeCell ref="A79:G79"/>
    <mergeCell ref="A80:G80"/>
    <mergeCell ref="A81:G81"/>
    <mergeCell ref="A99:G99"/>
    <mergeCell ref="A100:G100"/>
    <mergeCell ref="A33:F33"/>
    <mergeCell ref="A53:F53"/>
    <mergeCell ref="A24:F24"/>
    <mergeCell ref="A25:F25"/>
    <mergeCell ref="A127:G127"/>
    <mergeCell ref="A128:G128"/>
    <mergeCell ref="A129:G129"/>
    <mergeCell ref="A130:G130"/>
    <mergeCell ref="G121:G122"/>
  </mergeCells>
  <pageMargins left="0.39370078740157483" right="0.39370078740157483" top="0.39370078740157483" bottom="0.39370078740157483" header="0.31496062992125984" footer="0.19685039370078741"/>
  <pageSetup paperSize="9" scale="76" firstPageNumber="389" fitToHeight="3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пояснительная</vt:lpstr>
      <vt:lpstr>пояснительная!Область_печати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2021-11-03T06:16:26Z</dcterms:modified>
</cp:coreProperties>
</file>