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-2022-2023 год" sheetId="1" r:id="rId1"/>
  </sheets>
  <definedNames>
    <definedName name="_xlnm.Print_Titles" localSheetId="0">'Приложение 2-2022-2023 год'!$8:$10</definedName>
    <definedName name="_xlnm.Print_Area" localSheetId="0">'Приложение 2-2022-2023 год'!$A$1:$D$172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<sst xmlns="http://schemas.openxmlformats.org/spreadsheetml/2006/main" count="334" uniqueCount="331">
  <si>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</si>
  <si>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</si>
  <si>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</si>
  <si>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</si>
  <si>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</si>
  <si>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</si>
  <si>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</si>
  <si>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</si>
  <si>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</si>
  <si>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</si>
  <si>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</si>
  <si>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</si>
  <si>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</si>
  <si>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</si>
  <si>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</si>
  <si>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</si>
  <si>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</si>
  <si>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</si>
  <si>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</si>
  <si>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</si>
  <si>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</si>
  <si>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</si>
  <si>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</si>
  <si>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</si>
  <si>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</si>
  <si>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</si>
  <si>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</si>
  <si>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</si>
  <si>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</si>
  <si>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</si>
  <si>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</si>
  <si>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</si>
  <si>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</si>
  <si>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</si>
  <si>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</si>
  <si>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</si>
  <si>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</si>
  <si>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</si>
  <si>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</si>
  <si>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</si>
  <si>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</si>
  <si>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</si>
  <si>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</si>
  <si>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</si>
  <si>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</si>
  <si>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</si>
  <si>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</si>
  <si>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</si>
  <si>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</si>
  <si>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</si>
  <si>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</si>
  <si>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</si>
  <si>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</si>
  <si>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</si>
  <si>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</si>
  <si>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</si>
  <si>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</si>
  <si>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</si>
  <si>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</si>
  <si>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</si>
  <si>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</si>
  <si>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</si>
  <si>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</si>
  <si>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</si>
  <si>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</si>
  <si>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</si>
  <si>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</si>
  <si>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</si>
  <si>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</si>
  <si>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</si>
  <si>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</si>
  <si>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</si>
  <si>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</si>
  <si>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</si>
  <si>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</si>
  <si>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</si>
  <si>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</si>
  <si>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</si>
  <si>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</si>
  <si>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</si>
  <si>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</si>
  <si>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</si>
  <si>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</si>
  <si>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</si>
  <si>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</si>
  <si>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</si>
  <si>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</si>
  <si>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</si>
  <si>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</si>
  <si>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</si>
  <si>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</si>
  <si>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</si>
  <si>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</si>
  <si>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</si>
  <si>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</si>
  <si>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</si>
  <si>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</si>
  <si>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</si>
  <si>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</si>
  <si>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</si>
  <si>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</si>
  <si>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</si>
  <si>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</si>
  <si>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</si>
  <si>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</si>
  <si>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</si>
  <si>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</si>
  <si>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</si>
  <si>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</si>
  <si>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</si>
  <si>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</si>
  <si>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</si>
  <si>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</si>
  <si>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</si>
  <si>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</si>
  <si>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</si>
  <si>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</si>
  <si>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</si>
  <si>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</si>
  <si>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</si>
  <si>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</si>
  <si>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</si>
  <si>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</si>
  <si>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</si>
  <si>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</si>
  <si>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</si>
  <si>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</si>
  <si>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</si>
  <si>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</si>
  <si>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</si>
  <si>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</si>
  <si>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</si>
  <si>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</si>
  <si>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</si>
  <si>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</si>
  <si>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</si>
  <si>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</si>
  <si>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</si>
  <si>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</si>
  <si>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</si>
  <si>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</si>
  <si>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</si>
  <si>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</si>
  <si>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</si>
  <si>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</si>
  <si>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</si>
  <si>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</si>
  <si>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</si>
  <si>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</si>
  <si>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</si>
  <si>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</si>
  <si>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</si>
  <si>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</si>
  <si>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</si>
  <si>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</si>
  <si>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</si>
  <si>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</si>
  <si>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</si>
  <si>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</si>
  <si>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</si>
  <si>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</si>
  <si>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</si>
  <si>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</si>
  <si>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</si>
  <si>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</si>
  <si>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</si>
  <si>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</si>
  <si>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</si>
  <si>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</si>
  <si>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</si>
  <si>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</si>
  <si>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</si>
  <si>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</si>
  <si>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</si>
  <si>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</si>
  <si>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</si>
  <si>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</si>
  <si>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</si>
  <si>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</si>
  <si>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</si>
  <si>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</si>
  <si>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</si>
  <si>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</si>
  <si>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</si>
  <si>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</si>
  <si>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</si>
  <si>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</si>
  <si>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</si>
  <si>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</si>
  <si>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</si>
  <si>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</si>
  <si>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</si>
  <si>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</si>
  <si>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</si>
  <si>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</si>
  <si>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</si>
  <si>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</si>
  <si>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</si>
  <si>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</si>
  <si>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</si>
  <si>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</si>
  <si>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</si>
  <si>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</si>
  <si>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</si>
  <si>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</si>
  <si>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</si>
  <si>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</si>
  <si>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</si>
  <si>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</si>
  <si>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</si>
  <si>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</si>
  <si>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</si>
  <si>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</si>
  <si>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</si>
  <si>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</si>
  <si>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</si>
  <si>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</si>
  <si>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</si>
  <si>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</si>
  <si>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</si>
  <si>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</si>
  <si>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</si>
  <si>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</si>
  <si>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</si>
  <si>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</si>
  <si>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</si>
  <si>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</si>
  <si>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</si>
  <si>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</si>
  <si>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</si>
  <si>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</si>
  <si>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</si>
  <si>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</si>
  <si>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</si>
  <si>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</si>
  <si>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</si>
  <si>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</si>
  <si>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</si>
  <si>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</si>
  <si>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</si>
  <si>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</si>
  <si>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</si>
  <si>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</si>
  <si>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</si>
  <si>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</si>
  <si>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</si>
  <si>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</si>
  <si>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</si>
  <si>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</si>
  <si>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</si>
  <si>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</si>
  <si>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</si>
  <si>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</si>
  <si>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</si>
  <si>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</si>
  <si>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</si>
  <si>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</si>
  <si>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</si>
  <si>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</si>
  <si>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</si>
  <si>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</si>
  <si>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</si>
  <si>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</si>
  <si>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</si>
  <si>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</si>
  <si>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</si>
  <si>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</si>
  <si>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</si>
  <si>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</si>
  <si>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</si>
  <si>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</si>
  <si>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</si>
  <si>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</si>
  <si>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</si>
  <si>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</si>
  <si>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</si>
  <si>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</si>
  <si>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</si>
  <si>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</si>
  <si>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</si>
  <si>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</si>
  <si>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</si>
  <si>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</si>
  <si>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</si>
  <si>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</si>
  <si>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</si>
  <si>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</si>
  <si>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>2022 год</t>
  </si>
  <si>
    <t>2023 год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</si>
  <si>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</si>
  <si>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</si>
  <si>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000 2 02 35135 00 0000 150
</t>
  </si>
  <si>
    <t xml:space="preserve">000 2 02 35135 04 0000 150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</si>
  <si>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</si>
  <si>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</si>
  <si>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</si>
  <si>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</si>
  <si>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</si>
  <si>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</si>
  <si>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</si>
  <si>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</si>
  <si>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</si>
  <si>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</si>
  <si>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</si>
  <si>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</si>
  <si>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</si>
  <si>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</si>
  <si>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</si>
  <si>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</si>
  <si>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000 1 16 01173 01 0000 140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</si>
  <si>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</si>
  <si>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</si>
  <si>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</si>
  <si>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</si>
  <si>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</si>
  <si>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</si>
  <si>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Платежи в целях возмещения причиненного ущерба (убытков)
</t>
  </si>
  <si>
    <t xml:space="preserve">000 1 16 10000 00 0000 140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</si>
  <si>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</si>
  <si>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</si>
  <si>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</si>
  <si>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</si>
  <si>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бюджета городского округа Урай на 2022 - 2023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</si>
  <si>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</si>
  <si>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</si>
  <si>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</si>
  <si>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</si>
  <si>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</si>
  <si>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от 01 декабря 2020 года № 99</t>
  </si>
  <si>
    <t>Приложение 2</t>
  </si>
  <si>
    <t xml:space="preserve">(в ред. решения Думы города Урай от 18.02.2021 N 5, 29.04.2021 №33)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</si>
</sst>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173" fontId="10" fillId="34" borderId="0" xfId="0" applyNumberFormat="1" applyFont="1" applyFill="1" applyAlignment="1">
      <alignment horizontal="right" vertical="top"/>
    </xf>
    <xf numFmtId="0" fontId="6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4" fillId="34" borderId="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64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5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204" fontId="5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34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9.8515625" style="21" customWidth="1"/>
    <col min="2" max="2" width="23.7109375" style="53" customWidth="1"/>
    <col min="3" max="3" width="12.7109375" style="54" customWidth="1"/>
    <col min="4" max="4" width="11.7109375" style="57" customWidth="1"/>
    <col min="5" max="16384" width="9.140625" style="4" customWidth="1"/>
  </cols>
  <sheetData>
    <row r="1" spans="1:4" ht="15">
      <c r="A1" s="20"/>
      <c r="B1" s="63" t="s">
        <v>329</v>
      </c>
      <c r="C1" s="63"/>
      <c r="D1" s="63"/>
    </row>
    <row r="2" spans="2:4" ht="15">
      <c r="B2" s="63" t="s">
        <v>0</v>
      </c>
      <c r="C2" s="63"/>
      <c r="D2" s="63"/>
    </row>
    <row r="3" spans="2:8" ht="15">
      <c r="B3" s="63" t="s">
        <v>328</v>
      </c>
      <c r="C3" s="63"/>
      <c r="D3" s="63"/>
      <c r="F3" s="62"/>
      <c r="G3" s="62"/>
      <c r="H3" s="62"/>
    </row>
    <row r="4" spans="2:8" ht="19.5" customHeight="1">
      <c r="B4" s="22"/>
      <c r="C4" s="23"/>
      <c r="D4" s="24"/>
      <c r="F4" s="62"/>
      <c r="G4" s="62"/>
      <c r="H4" s="62"/>
    </row>
    <row r="5" spans="1:4" s="5" customFormat="1" ht="17.25" customHeight="1">
      <c r="A5" s="64" t="s">
        <v>322</v>
      </c>
      <c r="B5" s="64"/>
      <c r="C5" s="64"/>
      <c r="D5" s="64"/>
    </row>
    <row r="6" spans="1:4" s="5" customFormat="1" ht="17.25" customHeight="1">
      <c r="A6" s="65" t="s">
        <v>330</v>
      </c>
      <c r="B6" s="65"/>
      <c r="C6" s="65"/>
      <c r="D6" s="65"/>
    </row>
    <row r="7" spans="1:4" ht="15" customHeight="1">
      <c r="A7" s="25"/>
      <c r="B7" s="26"/>
      <c r="C7" s="27"/>
      <c r="D7" s="27" t="s">
        <v>219</v>
      </c>
    </row>
    <row r="8" spans="1:4" ht="12.75">
      <c r="A8" s="58" t="s">
        <v>1</v>
      </c>
      <c r="B8" s="58" t="s">
        <v>2</v>
      </c>
      <c r="C8" s="60" t="s">
        <v>170</v>
      </c>
      <c r="D8" s="61"/>
    </row>
    <row r="9" spans="1:4" ht="26.25" customHeight="1">
      <c r="A9" s="59"/>
      <c r="B9" s="59"/>
      <c r="C9" s="28" t="s">
        <v>287</v>
      </c>
      <c r="D9" s="18" t="s">
        <v>288</v>
      </c>
    </row>
    <row r="10" spans="1:4" s="3" customFormat="1" ht="12">
      <c r="A10" s="29">
        <v>1</v>
      </c>
      <c r="B10" s="29">
        <v>2</v>
      </c>
      <c r="C10" s="30">
        <v>3</v>
      </c>
      <c r="D10" s="31">
        <v>4</v>
      </c>
    </row>
    <row r="11" spans="1:4" ht="12.75">
      <c r="A11" s="32" t="s">
        <v>3</v>
      </c>
      <c r="B11" s="18" t="s">
        <v>4</v>
      </c>
      <c r="C11" s="19">
        <f>C12+C26+C32+C43+C49+C63+C70+C79+C90+C128+C18</f>
        <v>1010542.6000000001</v>
      </c>
      <c r="D11" s="19">
        <f>D12+D26+D32+D43+D49+D63+D70+D79+D90+D128+D18</f>
        <v>1028633.5000000002</v>
      </c>
    </row>
    <row r="12" spans="1:4" ht="12.75">
      <c r="A12" s="17" t="s">
        <v>5</v>
      </c>
      <c r="B12" s="18" t="s">
        <v>6</v>
      </c>
      <c r="C12" s="19">
        <f>C13</f>
        <v>667630</v>
      </c>
      <c r="D12" s="19">
        <f>D13</f>
        <v>694714.9000000001</v>
      </c>
    </row>
    <row r="13" spans="1:4" ht="12.75">
      <c r="A13" s="17" t="s">
        <v>7</v>
      </c>
      <c r="B13" s="18" t="s">
        <v>8</v>
      </c>
      <c r="C13" s="19">
        <f>SUM(C14:C17)</f>
        <v>667630</v>
      </c>
      <c r="D13" s="19">
        <f>SUM(D14:D17)</f>
        <v>694714.9000000001</v>
      </c>
    </row>
    <row r="14" spans="1:4" ht="65.25" customHeight="1">
      <c r="A14" s="11" t="s">
        <v>142</v>
      </c>
      <c r="B14" s="12" t="s">
        <v>9</v>
      </c>
      <c r="C14" s="15">
        <v>650271.6</v>
      </c>
      <c r="D14" s="15">
        <v>676652.3</v>
      </c>
    </row>
    <row r="15" spans="1:4" ht="88.5" customHeight="1">
      <c r="A15" s="11" t="s">
        <v>171</v>
      </c>
      <c r="B15" s="12" t="s">
        <v>10</v>
      </c>
      <c r="C15" s="15">
        <v>7343.9</v>
      </c>
      <c r="D15" s="15">
        <v>7641.9</v>
      </c>
    </row>
    <row r="16" spans="1:4" ht="42.75" customHeight="1">
      <c r="A16" s="11" t="s">
        <v>80</v>
      </c>
      <c r="B16" s="33" t="s">
        <v>69</v>
      </c>
      <c r="C16" s="15">
        <v>4005.8</v>
      </c>
      <c r="D16" s="15">
        <v>4168.3</v>
      </c>
    </row>
    <row r="17" spans="1:4" ht="67.5" customHeight="1">
      <c r="A17" s="11" t="s">
        <v>143</v>
      </c>
      <c r="B17" s="12" t="s">
        <v>70</v>
      </c>
      <c r="C17" s="15">
        <v>6008.7</v>
      </c>
      <c r="D17" s="15">
        <v>6252.4</v>
      </c>
    </row>
    <row r="18" spans="1:4" ht="33" customHeight="1">
      <c r="A18" s="17" t="s">
        <v>102</v>
      </c>
      <c r="B18" s="18" t="s">
        <v>103</v>
      </c>
      <c r="C18" s="19">
        <f>C19</f>
        <v>13818.9</v>
      </c>
      <c r="D18" s="19">
        <f>D19</f>
        <v>13818.9</v>
      </c>
    </row>
    <row r="19" spans="1:4" ht="29.25" customHeight="1">
      <c r="A19" s="34" t="s">
        <v>104</v>
      </c>
      <c r="B19" s="12" t="s">
        <v>105</v>
      </c>
      <c r="C19" s="15">
        <f>C20+C22+C24</f>
        <v>13818.9</v>
      </c>
      <c r="D19" s="15">
        <f>D20+D22+D24</f>
        <v>13818.9</v>
      </c>
    </row>
    <row r="20" spans="1:4" ht="54.75" customHeight="1">
      <c r="A20" s="34" t="s">
        <v>130</v>
      </c>
      <c r="B20" s="12" t="s">
        <v>106</v>
      </c>
      <c r="C20" s="15">
        <f>C21</f>
        <v>5584.4</v>
      </c>
      <c r="D20" s="15">
        <f>D21</f>
        <v>5584.4</v>
      </c>
    </row>
    <row r="21" spans="1:4" s="7" customFormat="1" ht="93.75" customHeight="1">
      <c r="A21" s="13" t="s">
        <v>278</v>
      </c>
      <c r="B21" s="14" t="s">
        <v>228</v>
      </c>
      <c r="C21" s="16">
        <v>5584.4</v>
      </c>
      <c r="D21" s="16">
        <v>5584.4</v>
      </c>
    </row>
    <row r="22" spans="1:4" ht="67.5" customHeight="1">
      <c r="A22" s="34" t="s">
        <v>131</v>
      </c>
      <c r="B22" s="12" t="s">
        <v>107</v>
      </c>
      <c r="C22" s="15">
        <f>C23</f>
        <v>50</v>
      </c>
      <c r="D22" s="15">
        <f>D23</f>
        <v>50</v>
      </c>
    </row>
    <row r="23" spans="1:4" s="7" customFormat="1" ht="106.5" customHeight="1">
      <c r="A23" s="13" t="s">
        <v>279</v>
      </c>
      <c r="B23" s="14" t="s">
        <v>229</v>
      </c>
      <c r="C23" s="16">
        <v>50</v>
      </c>
      <c r="D23" s="16">
        <v>50</v>
      </c>
    </row>
    <row r="24" spans="1:4" ht="56.25" customHeight="1">
      <c r="A24" s="34" t="s">
        <v>132</v>
      </c>
      <c r="B24" s="12" t="s">
        <v>108</v>
      </c>
      <c r="C24" s="15">
        <f>C25</f>
        <v>8184.5</v>
      </c>
      <c r="D24" s="15">
        <f>D25</f>
        <v>8184.5</v>
      </c>
    </row>
    <row r="25" spans="1:4" s="7" customFormat="1" ht="97.5" customHeight="1">
      <c r="A25" s="13" t="s">
        <v>280</v>
      </c>
      <c r="B25" s="14" t="s">
        <v>230</v>
      </c>
      <c r="C25" s="16">
        <v>8184.5</v>
      </c>
      <c r="D25" s="16">
        <v>8184.5</v>
      </c>
    </row>
    <row r="26" spans="1:4" ht="21" customHeight="1">
      <c r="A26" s="17" t="s">
        <v>11</v>
      </c>
      <c r="B26" s="18" t="s">
        <v>12</v>
      </c>
      <c r="C26" s="19">
        <f>C27+C30</f>
        <v>129145</v>
      </c>
      <c r="D26" s="19">
        <f>D27+D30</f>
        <v>137534.5</v>
      </c>
    </row>
    <row r="27" spans="1:4" s="6" customFormat="1" ht="33.75" customHeight="1">
      <c r="A27" s="17" t="s">
        <v>71</v>
      </c>
      <c r="B27" s="18" t="s">
        <v>13</v>
      </c>
      <c r="C27" s="19">
        <f>C28+C29</f>
        <v>123145</v>
      </c>
      <c r="D27" s="19">
        <f>D28+D29</f>
        <v>131534.5</v>
      </c>
    </row>
    <row r="28" spans="1:4" ht="36.75" customHeight="1">
      <c r="A28" s="11" t="s">
        <v>152</v>
      </c>
      <c r="B28" s="12" t="s">
        <v>76</v>
      </c>
      <c r="C28" s="15">
        <v>103200</v>
      </c>
      <c r="D28" s="15">
        <v>108034.5</v>
      </c>
    </row>
    <row r="29" spans="1:4" ht="59.25" customHeight="1">
      <c r="A29" s="11" t="s">
        <v>159</v>
      </c>
      <c r="B29" s="12" t="s">
        <v>77</v>
      </c>
      <c r="C29" s="15">
        <v>19945</v>
      </c>
      <c r="D29" s="15">
        <v>23500</v>
      </c>
    </row>
    <row r="30" spans="1:4" s="6" customFormat="1" ht="25.5" customHeight="1">
      <c r="A30" s="35" t="s">
        <v>99</v>
      </c>
      <c r="B30" s="36" t="s">
        <v>98</v>
      </c>
      <c r="C30" s="19">
        <f>C31</f>
        <v>6000</v>
      </c>
      <c r="D30" s="19">
        <f>D31</f>
        <v>6000</v>
      </c>
    </row>
    <row r="31" spans="1:4" s="6" customFormat="1" ht="30.75" customHeight="1">
      <c r="A31" s="37" t="s">
        <v>100</v>
      </c>
      <c r="B31" s="38" t="s">
        <v>101</v>
      </c>
      <c r="C31" s="15">
        <v>6000</v>
      </c>
      <c r="D31" s="15">
        <v>6000</v>
      </c>
    </row>
    <row r="32" spans="1:4" ht="12.75">
      <c r="A32" s="17" t="s">
        <v>14</v>
      </c>
      <c r="B32" s="18" t="s">
        <v>15</v>
      </c>
      <c r="C32" s="19">
        <f>C33+C35+C38</f>
        <v>49370.2</v>
      </c>
      <c r="D32" s="19">
        <f>D33+D35+D38</f>
        <v>50304.6</v>
      </c>
    </row>
    <row r="33" spans="1:4" s="6" customFormat="1" ht="13.5" customHeight="1">
      <c r="A33" s="17" t="s">
        <v>16</v>
      </c>
      <c r="B33" s="18" t="s">
        <v>17</v>
      </c>
      <c r="C33" s="19">
        <f>C34</f>
        <v>14810.2</v>
      </c>
      <c r="D33" s="19">
        <f>D34</f>
        <v>15544.6</v>
      </c>
    </row>
    <row r="34" spans="1:4" ht="48" customHeight="1">
      <c r="A34" s="11" t="s">
        <v>109</v>
      </c>
      <c r="B34" s="12" t="s">
        <v>18</v>
      </c>
      <c r="C34" s="15">
        <v>14810.2</v>
      </c>
      <c r="D34" s="15">
        <v>15544.6</v>
      </c>
    </row>
    <row r="35" spans="1:4" ht="18" customHeight="1">
      <c r="A35" s="17" t="s">
        <v>276</v>
      </c>
      <c r="B35" s="18" t="s">
        <v>222</v>
      </c>
      <c r="C35" s="19">
        <f>C36+C37</f>
        <v>16860</v>
      </c>
      <c r="D35" s="19">
        <f>D36+D37</f>
        <v>16860</v>
      </c>
    </row>
    <row r="36" spans="1:4" ht="18" customHeight="1">
      <c r="A36" s="11" t="s">
        <v>223</v>
      </c>
      <c r="B36" s="12" t="s">
        <v>225</v>
      </c>
      <c r="C36" s="15">
        <v>4636.5</v>
      </c>
      <c r="D36" s="15">
        <v>4636.5</v>
      </c>
    </row>
    <row r="37" spans="1:4" ht="18" customHeight="1">
      <c r="A37" s="11" t="s">
        <v>224</v>
      </c>
      <c r="B37" s="12" t="s">
        <v>226</v>
      </c>
      <c r="C37" s="15">
        <v>12223.5</v>
      </c>
      <c r="D37" s="15">
        <v>12223.5</v>
      </c>
    </row>
    <row r="38" spans="1:4" ht="18" customHeight="1">
      <c r="A38" s="17" t="s">
        <v>19</v>
      </c>
      <c r="B38" s="18" t="s">
        <v>20</v>
      </c>
      <c r="C38" s="19">
        <f>C39+C41</f>
        <v>17700</v>
      </c>
      <c r="D38" s="19">
        <f>D39+D41</f>
        <v>17900</v>
      </c>
    </row>
    <row r="39" spans="1:4" ht="21.75" customHeight="1">
      <c r="A39" s="11" t="s">
        <v>144</v>
      </c>
      <c r="B39" s="12" t="s">
        <v>153</v>
      </c>
      <c r="C39" s="15">
        <f>C40</f>
        <v>11900</v>
      </c>
      <c r="D39" s="15">
        <f>D40</f>
        <v>12000</v>
      </c>
    </row>
    <row r="40" spans="1:4" ht="35.25" customHeight="1">
      <c r="A40" s="13" t="s">
        <v>146</v>
      </c>
      <c r="B40" s="14" t="s">
        <v>145</v>
      </c>
      <c r="C40" s="16">
        <v>11900</v>
      </c>
      <c r="D40" s="16">
        <v>12000</v>
      </c>
    </row>
    <row r="41" spans="1:4" ht="18" customHeight="1">
      <c r="A41" s="11" t="s">
        <v>148</v>
      </c>
      <c r="B41" s="12" t="s">
        <v>147</v>
      </c>
      <c r="C41" s="15">
        <f>SUM(C42)</f>
        <v>5800</v>
      </c>
      <c r="D41" s="15">
        <f>SUM(D42)</f>
        <v>5900</v>
      </c>
    </row>
    <row r="42" spans="1:4" ht="35.25" customHeight="1">
      <c r="A42" s="13" t="s">
        <v>150</v>
      </c>
      <c r="B42" s="14" t="s">
        <v>149</v>
      </c>
      <c r="C42" s="16">
        <v>5800</v>
      </c>
      <c r="D42" s="16">
        <v>5900</v>
      </c>
    </row>
    <row r="43" spans="1:4" ht="12.75">
      <c r="A43" s="17" t="s">
        <v>21</v>
      </c>
      <c r="B43" s="18" t="s">
        <v>22</v>
      </c>
      <c r="C43" s="19">
        <f>C44+C46</f>
        <v>6352</v>
      </c>
      <c r="D43" s="19">
        <f>D44+D46</f>
        <v>6385</v>
      </c>
    </row>
    <row r="44" spans="1:4" ht="38.25" customHeight="1">
      <c r="A44" s="11" t="s">
        <v>23</v>
      </c>
      <c r="B44" s="12" t="s">
        <v>24</v>
      </c>
      <c r="C44" s="15">
        <f>C45</f>
        <v>6150</v>
      </c>
      <c r="D44" s="15">
        <f>D45</f>
        <v>6180</v>
      </c>
    </row>
    <row r="45" spans="1:4" ht="42" customHeight="1">
      <c r="A45" s="13" t="s">
        <v>65</v>
      </c>
      <c r="B45" s="14" t="s">
        <v>25</v>
      </c>
      <c r="C45" s="16">
        <v>6150</v>
      </c>
      <c r="D45" s="16">
        <v>6180</v>
      </c>
    </row>
    <row r="46" spans="1:4" ht="42" customHeight="1">
      <c r="A46" s="11" t="s">
        <v>26</v>
      </c>
      <c r="B46" s="12" t="s">
        <v>27</v>
      </c>
      <c r="C46" s="15">
        <f>C47</f>
        <v>202</v>
      </c>
      <c r="D46" s="15">
        <f>D47</f>
        <v>205</v>
      </c>
    </row>
    <row r="47" spans="1:4" ht="69" customHeight="1">
      <c r="A47" s="11" t="s">
        <v>179</v>
      </c>
      <c r="B47" s="12" t="s">
        <v>110</v>
      </c>
      <c r="C47" s="15">
        <f>C48</f>
        <v>202</v>
      </c>
      <c r="D47" s="15">
        <f>D48</f>
        <v>205</v>
      </c>
    </row>
    <row r="48" spans="1:4" ht="69" customHeight="1">
      <c r="A48" s="13" t="s">
        <v>96</v>
      </c>
      <c r="B48" s="39" t="s">
        <v>97</v>
      </c>
      <c r="C48" s="16">
        <v>202</v>
      </c>
      <c r="D48" s="16">
        <v>205</v>
      </c>
    </row>
    <row r="49" spans="1:4" ht="46.5" customHeight="1">
      <c r="A49" s="17" t="s">
        <v>28</v>
      </c>
      <c r="B49" s="18" t="s">
        <v>29</v>
      </c>
      <c r="C49" s="19">
        <f>SUM(C52+C60+C50)</f>
        <v>89037.3</v>
      </c>
      <c r="D49" s="19">
        <f>SUM(D52+D60+D50)</f>
        <v>88652.3</v>
      </c>
    </row>
    <row r="50" spans="1:4" s="1" customFormat="1" ht="61.5" customHeight="1">
      <c r="A50" s="11" t="s">
        <v>66</v>
      </c>
      <c r="B50" s="40" t="s">
        <v>137</v>
      </c>
      <c r="C50" s="15">
        <f>C51</f>
        <v>50</v>
      </c>
      <c r="D50" s="15">
        <f>D51</f>
        <v>50</v>
      </c>
    </row>
    <row r="51" spans="1:4" s="2" customFormat="1" ht="54.75" customHeight="1">
      <c r="A51" s="13" t="s">
        <v>30</v>
      </c>
      <c r="B51" s="41" t="s">
        <v>111</v>
      </c>
      <c r="C51" s="16">
        <v>50</v>
      </c>
      <c r="D51" s="16">
        <v>50</v>
      </c>
    </row>
    <row r="52" spans="1:4" ht="74.25" customHeight="1">
      <c r="A52" s="11" t="s">
        <v>72</v>
      </c>
      <c r="B52" s="12" t="s">
        <v>31</v>
      </c>
      <c r="C52" s="15">
        <f>SUM(C53+C55+C57)</f>
        <v>69481.5</v>
      </c>
      <c r="D52" s="15">
        <f>SUM(D53+D55+D57)</f>
        <v>69687.5</v>
      </c>
    </row>
    <row r="53" spans="1:4" ht="64.5" customHeight="1">
      <c r="A53" s="11" t="s">
        <v>112</v>
      </c>
      <c r="B53" s="12" t="s">
        <v>67</v>
      </c>
      <c r="C53" s="15">
        <f>SUM(C54)</f>
        <v>68314.5</v>
      </c>
      <c r="D53" s="15">
        <f>SUM(D54)</f>
        <v>68517.9</v>
      </c>
    </row>
    <row r="54" spans="1:4" ht="73.5" customHeight="1">
      <c r="A54" s="13" t="s">
        <v>32</v>
      </c>
      <c r="B54" s="14" t="s">
        <v>78</v>
      </c>
      <c r="C54" s="16">
        <v>68314.5</v>
      </c>
      <c r="D54" s="16">
        <v>68517.9</v>
      </c>
    </row>
    <row r="55" spans="1:4" ht="61.5" customHeight="1">
      <c r="A55" s="11" t="s">
        <v>73</v>
      </c>
      <c r="B55" s="12" t="s">
        <v>33</v>
      </c>
      <c r="C55" s="15">
        <f>C56</f>
        <v>1165.5</v>
      </c>
      <c r="D55" s="15">
        <f>D56</f>
        <v>1168.1</v>
      </c>
    </row>
    <row r="56" spans="1:4" s="8" customFormat="1" ht="54.75" customHeight="1">
      <c r="A56" s="42" t="s">
        <v>113</v>
      </c>
      <c r="B56" s="14" t="s">
        <v>34</v>
      </c>
      <c r="C56" s="16">
        <v>1165.5</v>
      </c>
      <c r="D56" s="16">
        <v>1168.1</v>
      </c>
    </row>
    <row r="57" spans="1:4" s="8" customFormat="1" ht="45" customHeight="1">
      <c r="A57" s="34" t="s">
        <v>213</v>
      </c>
      <c r="B57" s="43" t="s">
        <v>214</v>
      </c>
      <c r="C57" s="44">
        <f>C58</f>
        <v>1.5</v>
      </c>
      <c r="D57" s="44">
        <f>D58</f>
        <v>1.5</v>
      </c>
    </row>
    <row r="58" spans="1:4" s="8" customFormat="1" ht="40.5" customHeight="1">
      <c r="A58" s="34" t="s">
        <v>215</v>
      </c>
      <c r="B58" s="43" t="s">
        <v>216</v>
      </c>
      <c r="C58" s="44">
        <f>C59</f>
        <v>1.5</v>
      </c>
      <c r="D58" s="44">
        <f>D59</f>
        <v>1.5</v>
      </c>
    </row>
    <row r="59" spans="1:4" s="8" customFormat="1" ht="66.75" customHeight="1">
      <c r="A59" s="42" t="s">
        <v>217</v>
      </c>
      <c r="B59" s="39" t="s">
        <v>218</v>
      </c>
      <c r="C59" s="45">
        <v>1.5</v>
      </c>
      <c r="D59" s="45">
        <v>1.5</v>
      </c>
    </row>
    <row r="60" spans="1:4" ht="67.5" customHeight="1">
      <c r="A60" s="11" t="s">
        <v>74</v>
      </c>
      <c r="B60" s="12" t="s">
        <v>35</v>
      </c>
      <c r="C60" s="15">
        <f>C61</f>
        <v>19505.8</v>
      </c>
      <c r="D60" s="15">
        <f>D61</f>
        <v>18914.8</v>
      </c>
    </row>
    <row r="61" spans="1:4" ht="67.5" customHeight="1">
      <c r="A61" s="11" t="s">
        <v>75</v>
      </c>
      <c r="B61" s="12" t="s">
        <v>36</v>
      </c>
      <c r="C61" s="15">
        <f>C62</f>
        <v>19505.8</v>
      </c>
      <c r="D61" s="15">
        <f>D62</f>
        <v>18914.8</v>
      </c>
    </row>
    <row r="62" spans="1:4" ht="69.75" customHeight="1">
      <c r="A62" s="13" t="s">
        <v>114</v>
      </c>
      <c r="B62" s="14" t="s">
        <v>37</v>
      </c>
      <c r="C62" s="16">
        <f>15276.3+3703+526.5</f>
        <v>19505.8</v>
      </c>
      <c r="D62" s="16">
        <f>14683.8+3704+527</f>
        <v>18914.8</v>
      </c>
    </row>
    <row r="63" spans="1:4" ht="20.25" customHeight="1">
      <c r="A63" s="17" t="s">
        <v>38</v>
      </c>
      <c r="B63" s="18" t="s">
        <v>39</v>
      </c>
      <c r="C63" s="19">
        <f>C64</f>
        <v>1246.5</v>
      </c>
      <c r="D63" s="19">
        <f>D64</f>
        <v>1246.5</v>
      </c>
    </row>
    <row r="64" spans="1:4" ht="17.25" customHeight="1">
      <c r="A64" s="11" t="s">
        <v>116</v>
      </c>
      <c r="B64" s="12" t="s">
        <v>115</v>
      </c>
      <c r="C64" s="15">
        <f>C65+C66+C67</f>
        <v>1246.5</v>
      </c>
      <c r="D64" s="15">
        <f>D65+D66+D67</f>
        <v>1246.5</v>
      </c>
    </row>
    <row r="65" spans="1:4" s="7" customFormat="1" ht="33" customHeight="1">
      <c r="A65" s="13" t="s">
        <v>117</v>
      </c>
      <c r="B65" s="14" t="s">
        <v>89</v>
      </c>
      <c r="C65" s="16">
        <v>48.8</v>
      </c>
      <c r="D65" s="16">
        <v>48.8</v>
      </c>
    </row>
    <row r="66" spans="1:4" ht="16.5" customHeight="1">
      <c r="A66" s="13" t="s">
        <v>118</v>
      </c>
      <c r="B66" s="14" t="s">
        <v>90</v>
      </c>
      <c r="C66" s="15">
        <v>228.9</v>
      </c>
      <c r="D66" s="15">
        <v>228.9</v>
      </c>
    </row>
    <row r="67" spans="1:4" ht="16.5" customHeight="1">
      <c r="A67" s="11" t="s">
        <v>231</v>
      </c>
      <c r="B67" s="12" t="s">
        <v>91</v>
      </c>
      <c r="C67" s="15">
        <f>C68+C69</f>
        <v>968.8000000000001</v>
      </c>
      <c r="D67" s="15">
        <f>D68+D69</f>
        <v>968.8000000000001</v>
      </c>
    </row>
    <row r="68" spans="1:4" s="7" customFormat="1" ht="16.5" customHeight="1">
      <c r="A68" s="13" t="s">
        <v>175</v>
      </c>
      <c r="B68" s="14" t="s">
        <v>177</v>
      </c>
      <c r="C68" s="16">
        <v>764.2</v>
      </c>
      <c r="D68" s="16">
        <v>764.2</v>
      </c>
    </row>
    <row r="69" spans="1:4" s="7" customFormat="1" ht="16.5" customHeight="1">
      <c r="A69" s="13" t="s">
        <v>176</v>
      </c>
      <c r="B69" s="14" t="s">
        <v>178</v>
      </c>
      <c r="C69" s="16">
        <v>204.6</v>
      </c>
      <c r="D69" s="16">
        <v>204.6</v>
      </c>
    </row>
    <row r="70" spans="1:4" ht="25.5">
      <c r="A70" s="17" t="s">
        <v>227</v>
      </c>
      <c r="B70" s="18" t="s">
        <v>40</v>
      </c>
      <c r="C70" s="19">
        <f>C71+C74</f>
        <v>2891.3999999999996</v>
      </c>
      <c r="D70" s="19">
        <f>D71+D74</f>
        <v>2891.3999999999996</v>
      </c>
    </row>
    <row r="71" spans="1:4" ht="12.75">
      <c r="A71" s="11" t="s">
        <v>119</v>
      </c>
      <c r="B71" s="12" t="s">
        <v>120</v>
      </c>
      <c r="C71" s="15">
        <f>C72</f>
        <v>0</v>
      </c>
      <c r="D71" s="15">
        <f>D72</f>
        <v>0</v>
      </c>
    </row>
    <row r="72" spans="1:4" ht="12.75">
      <c r="A72" s="11" t="s">
        <v>81</v>
      </c>
      <c r="B72" s="12" t="s">
        <v>82</v>
      </c>
      <c r="C72" s="15">
        <f>C73</f>
        <v>0</v>
      </c>
      <c r="D72" s="15">
        <f>D73</f>
        <v>0</v>
      </c>
    </row>
    <row r="73" spans="1:4" ht="25.5">
      <c r="A73" s="13" t="s">
        <v>84</v>
      </c>
      <c r="B73" s="14" t="s">
        <v>83</v>
      </c>
      <c r="C73" s="16">
        <v>0</v>
      </c>
      <c r="D73" s="16">
        <v>0</v>
      </c>
    </row>
    <row r="74" spans="1:4" ht="16.5" customHeight="1">
      <c r="A74" s="11" t="s">
        <v>121</v>
      </c>
      <c r="B74" s="12" t="s">
        <v>122</v>
      </c>
      <c r="C74" s="15">
        <f>C75+C77</f>
        <v>2891.3999999999996</v>
      </c>
      <c r="D74" s="15">
        <f>D75+D77</f>
        <v>2891.3999999999996</v>
      </c>
    </row>
    <row r="75" spans="1:4" ht="25.5">
      <c r="A75" s="46" t="s">
        <v>293</v>
      </c>
      <c r="B75" s="12" t="s">
        <v>294</v>
      </c>
      <c r="C75" s="15">
        <f>C76</f>
        <v>600</v>
      </c>
      <c r="D75" s="15">
        <f>D76</f>
        <v>600</v>
      </c>
    </row>
    <row r="76" spans="1:4" ht="29.25" customHeight="1">
      <c r="A76" s="42" t="s">
        <v>295</v>
      </c>
      <c r="B76" s="47" t="s">
        <v>296</v>
      </c>
      <c r="C76" s="45">
        <v>600</v>
      </c>
      <c r="D76" s="45">
        <v>600</v>
      </c>
    </row>
    <row r="77" spans="1:4" ht="12.75">
      <c r="A77" s="11" t="s">
        <v>85</v>
      </c>
      <c r="B77" s="12" t="s">
        <v>86</v>
      </c>
      <c r="C77" s="15">
        <f>SUM(C78)</f>
        <v>2291.3999999999996</v>
      </c>
      <c r="D77" s="15">
        <f>SUM(D78)</f>
        <v>2291.3999999999996</v>
      </c>
    </row>
    <row r="78" spans="1:4" s="7" customFormat="1" ht="18" customHeight="1">
      <c r="A78" s="13" t="s">
        <v>87</v>
      </c>
      <c r="B78" s="14" t="s">
        <v>88</v>
      </c>
      <c r="C78" s="16">
        <f>2067.1+117.1+107.2</f>
        <v>2291.3999999999996</v>
      </c>
      <c r="D78" s="16">
        <f>2067.1+117.1+107.2</f>
        <v>2291.3999999999996</v>
      </c>
    </row>
    <row r="79" spans="1:4" ht="30" customHeight="1">
      <c r="A79" s="17" t="s">
        <v>41</v>
      </c>
      <c r="B79" s="18" t="s">
        <v>42</v>
      </c>
      <c r="C79" s="19">
        <f>C80+C83</f>
        <v>48962</v>
      </c>
      <c r="D79" s="19">
        <f>D80+D83</f>
        <v>31061.8</v>
      </c>
    </row>
    <row r="80" spans="1:4" ht="75.75" customHeight="1">
      <c r="A80" s="11" t="s">
        <v>138</v>
      </c>
      <c r="B80" s="12" t="s">
        <v>43</v>
      </c>
      <c r="C80" s="15">
        <f>C81</f>
        <v>48404.2</v>
      </c>
      <c r="D80" s="15">
        <f>D81</f>
        <v>30504</v>
      </c>
    </row>
    <row r="81" spans="1:4" ht="87.75" customHeight="1">
      <c r="A81" s="11" t="s">
        <v>151</v>
      </c>
      <c r="B81" s="12" t="s">
        <v>123</v>
      </c>
      <c r="C81" s="15">
        <f>C82</f>
        <v>48404.2</v>
      </c>
      <c r="D81" s="15">
        <f>D82</f>
        <v>30504</v>
      </c>
    </row>
    <row r="82" spans="1:4" ht="81.75" customHeight="1">
      <c r="A82" s="13" t="s">
        <v>124</v>
      </c>
      <c r="B82" s="14" t="s">
        <v>79</v>
      </c>
      <c r="C82" s="16">
        <f>30503+17901.2</f>
        <v>48404.2</v>
      </c>
      <c r="D82" s="16">
        <f>30504</f>
        <v>30504</v>
      </c>
    </row>
    <row r="83" spans="1:4" ht="29.25" customHeight="1">
      <c r="A83" s="11" t="s">
        <v>139</v>
      </c>
      <c r="B83" s="12" t="s">
        <v>44</v>
      </c>
      <c r="C83" s="15">
        <f>C84+C86+C88</f>
        <v>557.8</v>
      </c>
      <c r="D83" s="15">
        <f>D84+D86+D88</f>
        <v>557.8</v>
      </c>
    </row>
    <row r="84" spans="1:4" ht="30.75" customHeight="1">
      <c r="A84" s="11" t="s">
        <v>45</v>
      </c>
      <c r="B84" s="12" t="s">
        <v>46</v>
      </c>
      <c r="C84" s="15">
        <f>C85</f>
        <v>430.4</v>
      </c>
      <c r="D84" s="15">
        <f>D85</f>
        <v>430.4</v>
      </c>
    </row>
    <row r="85" spans="1:4" ht="38.25">
      <c r="A85" s="13" t="s">
        <v>156</v>
      </c>
      <c r="B85" s="14" t="s">
        <v>47</v>
      </c>
      <c r="C85" s="16">
        <f>430.4</f>
        <v>430.4</v>
      </c>
      <c r="D85" s="16">
        <f>430.4</f>
        <v>430.4</v>
      </c>
    </row>
    <row r="86" spans="1:4" ht="38.25">
      <c r="A86" s="11" t="s">
        <v>136</v>
      </c>
      <c r="B86" s="12" t="s">
        <v>135</v>
      </c>
      <c r="C86" s="15">
        <f>C87</f>
        <v>0</v>
      </c>
      <c r="D86" s="15">
        <f>D87</f>
        <v>0</v>
      </c>
    </row>
    <row r="87" spans="1:4" ht="38.25">
      <c r="A87" s="13" t="s">
        <v>180</v>
      </c>
      <c r="B87" s="14" t="s">
        <v>134</v>
      </c>
      <c r="C87" s="16">
        <v>0</v>
      </c>
      <c r="D87" s="16">
        <v>0</v>
      </c>
    </row>
    <row r="88" spans="1:4" ht="51">
      <c r="A88" s="11" t="s">
        <v>167</v>
      </c>
      <c r="B88" s="12" t="s">
        <v>169</v>
      </c>
      <c r="C88" s="15">
        <f>C89</f>
        <v>127.4</v>
      </c>
      <c r="D88" s="15">
        <f>D89</f>
        <v>127.4</v>
      </c>
    </row>
    <row r="89" spans="1:4" ht="69" customHeight="1">
      <c r="A89" s="13" t="s">
        <v>168</v>
      </c>
      <c r="B89" s="14" t="s">
        <v>166</v>
      </c>
      <c r="C89" s="16">
        <v>127.4</v>
      </c>
      <c r="D89" s="16">
        <v>127.4</v>
      </c>
    </row>
    <row r="90" spans="1:4" ht="24.75" customHeight="1">
      <c r="A90" s="17" t="s">
        <v>48</v>
      </c>
      <c r="B90" s="18" t="s">
        <v>49</v>
      </c>
      <c r="C90" s="19">
        <f>C91+C114+C117+C125+C120+C122</f>
        <v>2089.3</v>
      </c>
      <c r="D90" s="19">
        <f>D91+D114+D117+D125+D120+D122</f>
        <v>2023.6</v>
      </c>
    </row>
    <row r="91" spans="1:4" ht="35.25" customHeight="1">
      <c r="A91" s="17" t="s">
        <v>232</v>
      </c>
      <c r="B91" s="18" t="s">
        <v>233</v>
      </c>
      <c r="C91" s="19">
        <f>C92</f>
        <v>575.1999999999999</v>
      </c>
      <c r="D91" s="19">
        <f>D92</f>
        <v>579.8</v>
      </c>
    </row>
    <row r="92" spans="1:4" ht="40.5" customHeight="1">
      <c r="A92" s="11" t="s">
        <v>232</v>
      </c>
      <c r="B92" s="12" t="s">
        <v>233</v>
      </c>
      <c r="C92" s="15">
        <f>C93+C95+C97+C99+C107+C111+C103+C101+C105</f>
        <v>575.1999999999999</v>
      </c>
      <c r="D92" s="15">
        <f>D93+D95+D97+D99+D107+D111+D103+D101+D105</f>
        <v>579.8</v>
      </c>
    </row>
    <row r="93" spans="1:4" ht="47.25" customHeight="1">
      <c r="A93" s="11" t="s">
        <v>240</v>
      </c>
      <c r="B93" s="12" t="s">
        <v>241</v>
      </c>
      <c r="C93" s="15">
        <f>C94</f>
        <v>3.2</v>
      </c>
      <c r="D93" s="15">
        <f>D94</f>
        <v>3.2</v>
      </c>
    </row>
    <row r="94" spans="1:4" s="7" customFormat="1" ht="69.75" customHeight="1">
      <c r="A94" s="13" t="s">
        <v>242</v>
      </c>
      <c r="B94" s="14" t="s">
        <v>243</v>
      </c>
      <c r="C94" s="16">
        <v>3.2</v>
      </c>
      <c r="D94" s="16">
        <v>3.2</v>
      </c>
    </row>
    <row r="95" spans="1:4" ht="68.25" customHeight="1">
      <c r="A95" s="11" t="s">
        <v>234</v>
      </c>
      <c r="B95" s="12" t="s">
        <v>235</v>
      </c>
      <c r="C95" s="15">
        <f>C96</f>
        <v>9.2</v>
      </c>
      <c r="D95" s="15">
        <f>D96</f>
        <v>9.2</v>
      </c>
    </row>
    <row r="96" spans="1:4" s="7" customFormat="1" ht="83.25" customHeight="1">
      <c r="A96" s="13" t="s">
        <v>236</v>
      </c>
      <c r="B96" s="14" t="s">
        <v>237</v>
      </c>
      <c r="C96" s="16">
        <f>4.2+5</f>
        <v>9.2</v>
      </c>
      <c r="D96" s="16">
        <f>4.2+5</f>
        <v>9.2</v>
      </c>
    </row>
    <row r="97" spans="1:4" ht="47.25" customHeight="1">
      <c r="A97" s="34" t="s">
        <v>238</v>
      </c>
      <c r="B97" s="40" t="s">
        <v>239</v>
      </c>
      <c r="C97" s="15">
        <f>C98</f>
        <v>26.5</v>
      </c>
      <c r="D97" s="15">
        <f>D98</f>
        <v>26.5</v>
      </c>
    </row>
    <row r="98" spans="1:4" s="7" customFormat="1" ht="63" customHeight="1">
      <c r="A98" s="13" t="s">
        <v>244</v>
      </c>
      <c r="B98" s="39" t="s">
        <v>245</v>
      </c>
      <c r="C98" s="16">
        <f>4+22.5</f>
        <v>26.5</v>
      </c>
      <c r="D98" s="16">
        <f>4+22.5</f>
        <v>26.5</v>
      </c>
    </row>
    <row r="99" spans="1:4" ht="50.25" customHeight="1">
      <c r="A99" s="11" t="s">
        <v>246</v>
      </c>
      <c r="B99" s="43" t="s">
        <v>247</v>
      </c>
      <c r="C99" s="15">
        <f>C100</f>
        <v>31.5</v>
      </c>
      <c r="D99" s="15">
        <f>D100</f>
        <v>29.3</v>
      </c>
    </row>
    <row r="100" spans="1:4" ht="90.75" customHeight="1">
      <c r="A100" s="13" t="s">
        <v>248</v>
      </c>
      <c r="B100" s="39" t="s">
        <v>249</v>
      </c>
      <c r="C100" s="16">
        <v>31.5</v>
      </c>
      <c r="D100" s="16">
        <v>29.3</v>
      </c>
    </row>
    <row r="101" spans="1:4" ht="57.75" customHeight="1">
      <c r="A101" s="11" t="s">
        <v>298</v>
      </c>
      <c r="B101" s="43" t="s">
        <v>299</v>
      </c>
      <c r="C101" s="15">
        <f>C102</f>
        <v>30</v>
      </c>
      <c r="D101" s="15">
        <f>D102</f>
        <v>30</v>
      </c>
    </row>
    <row r="102" spans="1:4" ht="79.5" customHeight="1">
      <c r="A102" s="13" t="s">
        <v>300</v>
      </c>
      <c r="B102" s="39" t="s">
        <v>301</v>
      </c>
      <c r="C102" s="16">
        <f>30</f>
        <v>30</v>
      </c>
      <c r="D102" s="16">
        <v>30</v>
      </c>
    </row>
    <row r="103" spans="1:4" ht="54" customHeight="1">
      <c r="A103" s="11" t="s">
        <v>302</v>
      </c>
      <c r="B103" s="43" t="s">
        <v>303</v>
      </c>
      <c r="C103" s="15">
        <f>C104</f>
        <v>4.8</v>
      </c>
      <c r="D103" s="15">
        <f>D104</f>
        <v>4.8</v>
      </c>
    </row>
    <row r="104" spans="1:4" ht="89.25" customHeight="1">
      <c r="A104" s="13" t="s">
        <v>304</v>
      </c>
      <c r="B104" s="39" t="s">
        <v>305</v>
      </c>
      <c r="C104" s="16">
        <f>3+1.8</f>
        <v>4.8</v>
      </c>
      <c r="D104" s="16">
        <f>3+1.8</f>
        <v>4.8</v>
      </c>
    </row>
    <row r="105" spans="1:4" ht="55.5" customHeight="1">
      <c r="A105" s="11" t="s">
        <v>306</v>
      </c>
      <c r="B105" s="43" t="s">
        <v>307</v>
      </c>
      <c r="C105" s="15">
        <f>C106</f>
        <v>4</v>
      </c>
      <c r="D105" s="15">
        <f>D106</f>
        <v>4</v>
      </c>
    </row>
    <row r="106" spans="1:4" ht="73.5" customHeight="1">
      <c r="A106" s="13" t="s">
        <v>308</v>
      </c>
      <c r="B106" s="39" t="s">
        <v>309</v>
      </c>
      <c r="C106" s="15">
        <v>4</v>
      </c>
      <c r="D106" s="15">
        <v>4</v>
      </c>
    </row>
    <row r="107" spans="1:4" ht="50.25" customHeight="1">
      <c r="A107" s="34" t="s">
        <v>250</v>
      </c>
      <c r="B107" s="43" t="s">
        <v>251</v>
      </c>
      <c r="C107" s="16">
        <f>C109+C110+C108</f>
        <v>139.5</v>
      </c>
      <c r="D107" s="16">
        <f>D109+D110+D108</f>
        <v>145.5</v>
      </c>
    </row>
    <row r="108" spans="1:4" ht="79.5" customHeight="1">
      <c r="A108" s="34" t="s">
        <v>310</v>
      </c>
      <c r="B108" s="43" t="s">
        <v>311</v>
      </c>
      <c r="C108" s="16">
        <v>30.5</v>
      </c>
      <c r="D108" s="16">
        <v>36</v>
      </c>
    </row>
    <row r="109" spans="1:4" s="7" customFormat="1" ht="72.75" customHeight="1">
      <c r="A109" s="13" t="s">
        <v>252</v>
      </c>
      <c r="B109" s="39" t="s">
        <v>253</v>
      </c>
      <c r="C109" s="16">
        <f>80+3</f>
        <v>83</v>
      </c>
      <c r="D109" s="16">
        <f>80+3</f>
        <v>83</v>
      </c>
    </row>
    <row r="110" spans="1:4" s="7" customFormat="1" ht="73.5" customHeight="1">
      <c r="A110" s="13" t="s">
        <v>282</v>
      </c>
      <c r="B110" s="39" t="s">
        <v>283</v>
      </c>
      <c r="C110" s="16">
        <v>26</v>
      </c>
      <c r="D110" s="16">
        <v>26.5</v>
      </c>
    </row>
    <row r="111" spans="1:4" ht="57" customHeight="1">
      <c r="A111" s="11" t="s">
        <v>254</v>
      </c>
      <c r="B111" s="43" t="s">
        <v>255</v>
      </c>
      <c r="C111" s="15">
        <f>C113+C112</f>
        <v>326.49999999999994</v>
      </c>
      <c r="D111" s="15">
        <f>D113+D112</f>
        <v>327.29999999999995</v>
      </c>
    </row>
    <row r="112" spans="1:4" s="7" customFormat="1" ht="81" customHeight="1">
      <c r="A112" s="13" t="s">
        <v>277</v>
      </c>
      <c r="B112" s="39" t="s">
        <v>258</v>
      </c>
      <c r="C112" s="16">
        <v>0</v>
      </c>
      <c r="D112" s="16">
        <v>0</v>
      </c>
    </row>
    <row r="113" spans="1:4" s="7" customFormat="1" ht="73.5" customHeight="1">
      <c r="A113" s="13" t="s">
        <v>256</v>
      </c>
      <c r="B113" s="41" t="s">
        <v>257</v>
      </c>
      <c r="C113" s="16">
        <f>12+304.4+4.7+5.4</f>
        <v>326.49999999999994</v>
      </c>
      <c r="D113" s="16">
        <f>12+304.4+5.5+5.4</f>
        <v>327.29999999999995</v>
      </c>
    </row>
    <row r="114" spans="1:4" ht="37.5" customHeight="1">
      <c r="A114" s="17" t="s">
        <v>259</v>
      </c>
      <c r="B114" s="48" t="s">
        <v>261</v>
      </c>
      <c r="C114" s="19">
        <f>C115+C116</f>
        <v>139.2</v>
      </c>
      <c r="D114" s="19">
        <f>D115+D116</f>
        <v>138.7</v>
      </c>
    </row>
    <row r="115" spans="1:4" s="7" customFormat="1" ht="51" customHeight="1">
      <c r="A115" s="13" t="s">
        <v>260</v>
      </c>
      <c r="B115" s="41" t="s">
        <v>262</v>
      </c>
      <c r="C115" s="16">
        <v>139.2</v>
      </c>
      <c r="D115" s="16">
        <v>138.7</v>
      </c>
    </row>
    <row r="116" spans="1:4" s="7" customFormat="1" ht="45.75" customHeight="1">
      <c r="A116" s="13" t="s">
        <v>264</v>
      </c>
      <c r="B116" s="41" t="s">
        <v>263</v>
      </c>
      <c r="C116" s="16">
        <v>0</v>
      </c>
      <c r="D116" s="16">
        <v>0</v>
      </c>
    </row>
    <row r="117" spans="1:4" ht="84" customHeight="1">
      <c r="A117" s="32" t="s">
        <v>265</v>
      </c>
      <c r="B117" s="49" t="s">
        <v>266</v>
      </c>
      <c r="C117" s="28">
        <f>C118</f>
        <v>400</v>
      </c>
      <c r="D117" s="28">
        <f>D118</f>
        <v>400</v>
      </c>
    </row>
    <row r="118" spans="1:4" ht="58.5" customHeight="1">
      <c r="A118" s="50" t="s">
        <v>268</v>
      </c>
      <c r="B118" s="12" t="s">
        <v>269</v>
      </c>
      <c r="C118" s="15">
        <f>C119</f>
        <v>400</v>
      </c>
      <c r="D118" s="15">
        <f>D119</f>
        <v>400</v>
      </c>
    </row>
    <row r="119" spans="1:4" ht="65.25" customHeight="1">
      <c r="A119" s="13" t="s">
        <v>267</v>
      </c>
      <c r="B119" s="14" t="s">
        <v>270</v>
      </c>
      <c r="C119" s="16">
        <v>400</v>
      </c>
      <c r="D119" s="16">
        <v>400</v>
      </c>
    </row>
    <row r="120" spans="1:4" ht="57.75" customHeight="1">
      <c r="A120" s="17" t="s">
        <v>312</v>
      </c>
      <c r="B120" s="49" t="s">
        <v>313</v>
      </c>
      <c r="C120" s="19">
        <f>C121</f>
        <v>200</v>
      </c>
      <c r="D120" s="19">
        <f>D121</f>
        <v>200</v>
      </c>
    </row>
    <row r="121" spans="1:4" ht="52.5" customHeight="1">
      <c r="A121" s="11" t="s">
        <v>314</v>
      </c>
      <c r="B121" s="43" t="s">
        <v>315</v>
      </c>
      <c r="C121" s="15">
        <v>200</v>
      </c>
      <c r="D121" s="15">
        <v>200</v>
      </c>
    </row>
    <row r="122" spans="1:4" ht="21.75" customHeight="1">
      <c r="A122" s="32" t="s">
        <v>316</v>
      </c>
      <c r="B122" s="49" t="s">
        <v>317</v>
      </c>
      <c r="C122" s="28">
        <f>C123</f>
        <v>69.8</v>
      </c>
      <c r="D122" s="28">
        <f>D123</f>
        <v>0</v>
      </c>
    </row>
    <row r="123" spans="1:4" ht="56.25" customHeight="1">
      <c r="A123" s="11" t="s">
        <v>318</v>
      </c>
      <c r="B123" s="43" t="s">
        <v>319</v>
      </c>
      <c r="C123" s="15">
        <f>C124</f>
        <v>69.8</v>
      </c>
      <c r="D123" s="15">
        <f>D124</f>
        <v>0</v>
      </c>
    </row>
    <row r="124" spans="1:4" ht="65.25" customHeight="1">
      <c r="A124" s="13" t="s">
        <v>320</v>
      </c>
      <c r="B124" s="39" t="s">
        <v>321</v>
      </c>
      <c r="C124" s="16">
        <v>69.8</v>
      </c>
      <c r="D124" s="16">
        <v>0</v>
      </c>
    </row>
    <row r="125" spans="1:4" s="9" customFormat="1" ht="33" customHeight="1">
      <c r="A125" s="32" t="s">
        <v>271</v>
      </c>
      <c r="B125" s="49" t="s">
        <v>272</v>
      </c>
      <c r="C125" s="28">
        <f>C126</f>
        <v>705.1</v>
      </c>
      <c r="D125" s="28">
        <f>D126</f>
        <v>705.1</v>
      </c>
    </row>
    <row r="126" spans="1:4" ht="29.25" customHeight="1">
      <c r="A126" s="11" t="s">
        <v>275</v>
      </c>
      <c r="B126" s="12" t="s">
        <v>272</v>
      </c>
      <c r="C126" s="15">
        <f>C127</f>
        <v>705.1</v>
      </c>
      <c r="D126" s="15">
        <f>D127</f>
        <v>705.1</v>
      </c>
    </row>
    <row r="127" spans="1:4" s="7" customFormat="1" ht="58.5" customHeight="1">
      <c r="A127" s="13" t="s">
        <v>273</v>
      </c>
      <c r="B127" s="14" t="s">
        <v>274</v>
      </c>
      <c r="C127" s="16">
        <v>705.1</v>
      </c>
      <c r="D127" s="16">
        <v>705.1</v>
      </c>
    </row>
    <row r="128" spans="1:4" s="7" customFormat="1" ht="12.75">
      <c r="A128" s="17" t="s">
        <v>92</v>
      </c>
      <c r="B128" s="48" t="s">
        <v>93</v>
      </c>
      <c r="C128" s="19">
        <f>C129</f>
        <v>0</v>
      </c>
      <c r="D128" s="19">
        <f>D129</f>
        <v>0</v>
      </c>
    </row>
    <row r="129" spans="1:4" s="7" customFormat="1" ht="12.75">
      <c r="A129" s="11" t="s">
        <v>128</v>
      </c>
      <c r="B129" s="40" t="s">
        <v>129</v>
      </c>
      <c r="C129" s="15">
        <f>C130</f>
        <v>0</v>
      </c>
      <c r="D129" s="15">
        <f>D130</f>
        <v>0</v>
      </c>
    </row>
    <row r="130" spans="1:4" ht="12.75">
      <c r="A130" s="42" t="s">
        <v>94</v>
      </c>
      <c r="B130" s="41" t="s">
        <v>95</v>
      </c>
      <c r="C130" s="16">
        <v>0</v>
      </c>
      <c r="D130" s="16">
        <v>0</v>
      </c>
    </row>
    <row r="131" spans="1:4" ht="18.75" customHeight="1">
      <c r="A131" s="32" t="s">
        <v>50</v>
      </c>
      <c r="B131" s="18" t="s">
        <v>51</v>
      </c>
      <c r="C131" s="19">
        <f>C132+C167+C170</f>
        <v>2006452.8</v>
      </c>
      <c r="D131" s="19">
        <f>D132+D167+D170</f>
        <v>2021455.7999999998</v>
      </c>
    </row>
    <row r="132" spans="1:4" ht="28.5" customHeight="1">
      <c r="A132" s="11" t="s">
        <v>52</v>
      </c>
      <c r="B132" s="12" t="s">
        <v>53</v>
      </c>
      <c r="C132" s="15">
        <f>C133+C138+C149+C162</f>
        <v>2006452.8</v>
      </c>
      <c r="D132" s="15">
        <f>D133+D138+D149+D162</f>
        <v>2021455.7999999998</v>
      </c>
    </row>
    <row r="133" spans="1:4" ht="31.5" customHeight="1">
      <c r="A133" s="17" t="s">
        <v>157</v>
      </c>
      <c r="B133" s="18" t="s">
        <v>181</v>
      </c>
      <c r="C133" s="19">
        <f>C134</f>
        <v>372562.8</v>
      </c>
      <c r="D133" s="19">
        <f>D134</f>
        <v>388441.9</v>
      </c>
    </row>
    <row r="134" spans="1:4" ht="12.75">
      <c r="A134" s="11" t="s">
        <v>54</v>
      </c>
      <c r="B134" s="12" t="s">
        <v>182</v>
      </c>
      <c r="C134" s="15">
        <f>C135+C136</f>
        <v>372562.8</v>
      </c>
      <c r="D134" s="15">
        <f>D135+D136</f>
        <v>388441.9</v>
      </c>
    </row>
    <row r="135" spans="1:4" ht="28.5" customHeight="1">
      <c r="A135" s="13" t="s">
        <v>297</v>
      </c>
      <c r="B135" s="14" t="s">
        <v>183</v>
      </c>
      <c r="C135" s="16">
        <v>372562.8</v>
      </c>
      <c r="D135" s="16">
        <v>388441.9</v>
      </c>
    </row>
    <row r="136" spans="1:4" ht="30.75" customHeight="1">
      <c r="A136" s="11" t="s">
        <v>55</v>
      </c>
      <c r="B136" s="12" t="s">
        <v>184</v>
      </c>
      <c r="C136" s="15">
        <f>SUM(C137)</f>
        <v>0</v>
      </c>
      <c r="D136" s="15">
        <f>SUM(D137)</f>
        <v>0</v>
      </c>
    </row>
    <row r="137" spans="1:4" ht="29.25" customHeight="1">
      <c r="A137" s="13" t="s">
        <v>56</v>
      </c>
      <c r="B137" s="14" t="s">
        <v>185</v>
      </c>
      <c r="C137" s="16">
        <v>0</v>
      </c>
      <c r="D137" s="16">
        <v>0</v>
      </c>
    </row>
    <row r="138" spans="1:4" ht="29.25" customHeight="1">
      <c r="A138" s="17" t="s">
        <v>125</v>
      </c>
      <c r="B138" s="18" t="s">
        <v>186</v>
      </c>
      <c r="C138" s="19">
        <f>C139+C141+C143+C145+C147</f>
        <v>133166.6</v>
      </c>
      <c r="D138" s="19">
        <f>D139+D141+D143+D145+D147</f>
        <v>110792</v>
      </c>
    </row>
    <row r="139" spans="1:4" ht="58.5" customHeight="1">
      <c r="A139" s="11" t="s">
        <v>68</v>
      </c>
      <c r="B139" s="12" t="s">
        <v>187</v>
      </c>
      <c r="C139" s="15">
        <f>SUM(C140)</f>
        <v>0</v>
      </c>
      <c r="D139" s="15">
        <f>SUM(D140)</f>
        <v>0</v>
      </c>
    </row>
    <row r="140" spans="1:4" ht="54" customHeight="1">
      <c r="A140" s="13" t="s">
        <v>281</v>
      </c>
      <c r="B140" s="14" t="s">
        <v>188</v>
      </c>
      <c r="C140" s="16">
        <v>0</v>
      </c>
      <c r="D140" s="16">
        <v>0</v>
      </c>
    </row>
    <row r="141" spans="1:4" ht="45" customHeight="1">
      <c r="A141" s="11" t="s">
        <v>284</v>
      </c>
      <c r="B141" s="12" t="s">
        <v>285</v>
      </c>
      <c r="C141" s="15">
        <f>C142</f>
        <v>32831.8</v>
      </c>
      <c r="D141" s="15">
        <f>D142</f>
        <v>30924.199999999997</v>
      </c>
    </row>
    <row r="142" spans="1:4" ht="59.25" customHeight="1">
      <c r="A142" s="13" t="s">
        <v>327</v>
      </c>
      <c r="B142" s="14" t="s">
        <v>286</v>
      </c>
      <c r="C142" s="16">
        <f>29272.1-11214.6+14774.3</f>
        <v>32831.8</v>
      </c>
      <c r="D142" s="16">
        <f>29272.1-12263.8+13915.9</f>
        <v>30924.199999999997</v>
      </c>
    </row>
    <row r="143" spans="1:4" ht="28.5" customHeight="1">
      <c r="A143" s="11" t="s">
        <v>173</v>
      </c>
      <c r="B143" s="12" t="s">
        <v>189</v>
      </c>
      <c r="C143" s="16">
        <f>C144</f>
        <v>24770.699999999997</v>
      </c>
      <c r="D143" s="16">
        <f>D144</f>
        <v>24714.399999999998</v>
      </c>
    </row>
    <row r="144" spans="1:4" ht="27" customHeight="1">
      <c r="A144" s="13" t="s">
        <v>174</v>
      </c>
      <c r="B144" s="14" t="s">
        <v>190</v>
      </c>
      <c r="C144" s="16">
        <f>23371.1+1399.6</f>
        <v>24770.699999999997</v>
      </c>
      <c r="D144" s="16">
        <f>23371.1+1343.3</f>
        <v>24714.399999999998</v>
      </c>
    </row>
    <row r="145" spans="1:4" ht="35.25" customHeight="1">
      <c r="A145" s="11" t="s">
        <v>220</v>
      </c>
      <c r="B145" s="12" t="s">
        <v>191</v>
      </c>
      <c r="C145" s="15">
        <f>C146</f>
        <v>14661.5</v>
      </c>
      <c r="D145" s="15">
        <f>D146</f>
        <v>14661.5</v>
      </c>
    </row>
    <row r="146" spans="1:4" ht="30.75" customHeight="1">
      <c r="A146" s="13" t="s">
        <v>221</v>
      </c>
      <c r="B146" s="14" t="s">
        <v>192</v>
      </c>
      <c r="C146" s="16">
        <f>8943.5+5718</f>
        <v>14661.5</v>
      </c>
      <c r="D146" s="16">
        <f>8943.5+5718</f>
        <v>14661.5</v>
      </c>
    </row>
    <row r="147" spans="1:4" ht="17.25" customHeight="1">
      <c r="A147" s="11" t="s">
        <v>57</v>
      </c>
      <c r="B147" s="12" t="s">
        <v>193</v>
      </c>
      <c r="C147" s="15">
        <f>C148</f>
        <v>60902.6</v>
      </c>
      <c r="D147" s="15">
        <f>D148</f>
        <v>40491.9</v>
      </c>
    </row>
    <row r="148" spans="1:4" ht="19.5" customHeight="1">
      <c r="A148" s="13" t="s">
        <v>126</v>
      </c>
      <c r="B148" s="14" t="s">
        <v>194</v>
      </c>
      <c r="C148" s="16">
        <f>9102.7+388.2+15469.6+162+32870.5+107.7+2700.1+151-39.6-9.6</f>
        <v>60902.6</v>
      </c>
      <c r="D148" s="16">
        <f>9102.7+388.2+9866.5+169+17753.3+113.8+2700.1+554.4-145.6-10.5</f>
        <v>40491.9</v>
      </c>
    </row>
    <row r="149" spans="1:4" ht="31.5" customHeight="1">
      <c r="A149" s="17" t="s">
        <v>158</v>
      </c>
      <c r="B149" s="18" t="s">
        <v>195</v>
      </c>
      <c r="C149" s="19">
        <f>SUM(C150+C152+C154+C156+C158+C160)</f>
        <v>1464121.2000000002</v>
      </c>
      <c r="D149" s="19">
        <f>SUM(D150+D152+D154+D156+D158+D160)</f>
        <v>1485804.2999999998</v>
      </c>
    </row>
    <row r="150" spans="1:4" ht="33.75" customHeight="1">
      <c r="A150" s="11" t="s">
        <v>59</v>
      </c>
      <c r="B150" s="12" t="s">
        <v>196</v>
      </c>
      <c r="C150" s="15">
        <f>SUM(C151)</f>
        <v>1390198.9000000001</v>
      </c>
      <c r="D150" s="15">
        <f>SUM(D151)</f>
        <v>1415655.9</v>
      </c>
    </row>
    <row r="151" spans="1:4" ht="28.5" customHeight="1">
      <c r="A151" s="13" t="s">
        <v>162</v>
      </c>
      <c r="B151" s="14" t="s">
        <v>197</v>
      </c>
      <c r="C151" s="16">
        <f>60031.2+11533.4+1187615+71063+18336.2+1533.4+2250.3+2.6+10.1+120.9+348.4+1741.3+828.5+1201.8+5667.5+19055.7+5000+3832.8+26.8</f>
        <v>1390198.9000000001</v>
      </c>
      <c r="D151" s="16">
        <f>85935.4+11533.4+1187615+71063+18336.2+1533.4+2250.3+2.6+10.1+120.9+374.4+1741.3+828.5+1223.3+5667.5+19055.7+4000+4247+117.9</f>
        <v>1415655.9</v>
      </c>
    </row>
    <row r="152" spans="1:4" ht="55.5" customHeight="1">
      <c r="A152" s="11" t="s">
        <v>155</v>
      </c>
      <c r="B152" s="12" t="s">
        <v>198</v>
      </c>
      <c r="C152" s="15">
        <f>C153</f>
        <v>30891</v>
      </c>
      <c r="D152" s="15">
        <f>D153</f>
        <v>30891</v>
      </c>
    </row>
    <row r="153" spans="1:4" ht="66.75" customHeight="1">
      <c r="A153" s="13" t="s">
        <v>154</v>
      </c>
      <c r="B153" s="14" t="s">
        <v>199</v>
      </c>
      <c r="C153" s="16">
        <v>30891</v>
      </c>
      <c r="D153" s="16">
        <v>30891</v>
      </c>
    </row>
    <row r="154" spans="1:4" ht="49.5" customHeight="1">
      <c r="A154" s="11" t="s">
        <v>140</v>
      </c>
      <c r="B154" s="12" t="s">
        <v>200</v>
      </c>
      <c r="C154" s="16">
        <f>C155</f>
        <v>35577.9</v>
      </c>
      <c r="D154" s="16">
        <f>D155</f>
        <v>31832.8</v>
      </c>
    </row>
    <row r="155" spans="1:4" ht="54" customHeight="1">
      <c r="A155" s="13" t="s">
        <v>141</v>
      </c>
      <c r="B155" s="14" t="s">
        <v>201</v>
      </c>
      <c r="C155" s="16">
        <v>35577.9</v>
      </c>
      <c r="D155" s="16">
        <v>31832.8</v>
      </c>
    </row>
    <row r="156" spans="1:4" ht="39.75" customHeight="1">
      <c r="A156" s="11" t="s">
        <v>164</v>
      </c>
      <c r="B156" s="12" t="s">
        <v>202</v>
      </c>
      <c r="C156" s="15">
        <f>C157</f>
        <v>6.1</v>
      </c>
      <c r="D156" s="15">
        <f>D157</f>
        <v>10.7</v>
      </c>
    </row>
    <row r="157" spans="1:4" ht="56.25" customHeight="1">
      <c r="A157" s="13" t="s">
        <v>165</v>
      </c>
      <c r="B157" s="14" t="s">
        <v>203</v>
      </c>
      <c r="C157" s="16">
        <v>6.1</v>
      </c>
      <c r="D157" s="16">
        <v>10.7</v>
      </c>
    </row>
    <row r="158" spans="1:4" ht="43.5" customHeight="1">
      <c r="A158" s="11" t="s">
        <v>289</v>
      </c>
      <c r="B158" s="43" t="s">
        <v>291</v>
      </c>
      <c r="C158" s="15">
        <f>C159</f>
        <v>945</v>
      </c>
      <c r="D158" s="15">
        <f>D159</f>
        <v>945</v>
      </c>
    </row>
    <row r="159" spans="1:4" ht="52.5" customHeight="1">
      <c r="A159" s="13" t="s">
        <v>290</v>
      </c>
      <c r="B159" s="39" t="s">
        <v>292</v>
      </c>
      <c r="C159" s="16">
        <v>945</v>
      </c>
      <c r="D159" s="16">
        <v>945</v>
      </c>
    </row>
    <row r="160" spans="1:4" ht="25.5">
      <c r="A160" s="11" t="s">
        <v>58</v>
      </c>
      <c r="B160" s="12" t="s">
        <v>204</v>
      </c>
      <c r="C160" s="15">
        <f>C161</f>
        <v>6502.299999999999</v>
      </c>
      <c r="D160" s="15">
        <f>D161</f>
        <v>6468.9</v>
      </c>
    </row>
    <row r="161" spans="1:4" ht="27.75" customHeight="1">
      <c r="A161" s="13" t="s">
        <v>161</v>
      </c>
      <c r="B161" s="14" t="s">
        <v>205</v>
      </c>
      <c r="C161" s="16">
        <f>4879+1485.9+137.4</f>
        <v>6502.299999999999</v>
      </c>
      <c r="D161" s="16">
        <f>4983+1485.9</f>
        <v>6468.9</v>
      </c>
    </row>
    <row r="162" spans="1:4" ht="21" customHeight="1">
      <c r="A162" s="17" t="s">
        <v>60</v>
      </c>
      <c r="B162" s="18" t="s">
        <v>206</v>
      </c>
      <c r="C162" s="19">
        <f>C165+C163</f>
        <v>36602.2</v>
      </c>
      <c r="D162" s="19">
        <f>D165+D163</f>
        <v>36417.6</v>
      </c>
    </row>
    <row r="163" spans="1:4" ht="42.75" customHeight="1">
      <c r="A163" s="11" t="s">
        <v>323</v>
      </c>
      <c r="B163" s="12" t="s">
        <v>324</v>
      </c>
      <c r="C163" s="15">
        <f>C164</f>
        <v>33591.6</v>
      </c>
      <c r="D163" s="15">
        <f>D164</f>
        <v>33591.6</v>
      </c>
    </row>
    <row r="164" spans="1:4" ht="56.25" customHeight="1">
      <c r="A164" s="13" t="s">
        <v>325</v>
      </c>
      <c r="B164" s="14" t="s">
        <v>326</v>
      </c>
      <c r="C164" s="16">
        <v>33591.6</v>
      </c>
      <c r="D164" s="16">
        <v>33591.6</v>
      </c>
    </row>
    <row r="165" spans="1:4" ht="24.75" customHeight="1">
      <c r="A165" s="34" t="s">
        <v>61</v>
      </c>
      <c r="B165" s="12" t="s">
        <v>207</v>
      </c>
      <c r="C165" s="15">
        <f>SUM(C166)</f>
        <v>3010.6</v>
      </c>
      <c r="D165" s="15">
        <f>SUM(D166)</f>
        <v>2826</v>
      </c>
    </row>
    <row r="166" spans="1:4" ht="25.5">
      <c r="A166" s="42" t="s">
        <v>163</v>
      </c>
      <c r="B166" s="14" t="s">
        <v>208</v>
      </c>
      <c r="C166" s="16">
        <f>2937.9+72.7</f>
        <v>3010.6</v>
      </c>
      <c r="D166" s="16">
        <f>2753.3+72.7</f>
        <v>2826</v>
      </c>
    </row>
    <row r="167" spans="1:4" ht="18.75" customHeight="1">
      <c r="A167" s="17" t="s">
        <v>62</v>
      </c>
      <c r="B167" s="18" t="s">
        <v>209</v>
      </c>
      <c r="C167" s="19">
        <f>C168</f>
        <v>0</v>
      </c>
      <c r="D167" s="19">
        <f>D168</f>
        <v>0</v>
      </c>
    </row>
    <row r="168" spans="1:4" ht="18.75" customHeight="1">
      <c r="A168" s="11" t="s">
        <v>127</v>
      </c>
      <c r="B168" s="12" t="s">
        <v>210</v>
      </c>
      <c r="C168" s="15">
        <f>C169</f>
        <v>0</v>
      </c>
      <c r="D168" s="15">
        <f>D169</f>
        <v>0</v>
      </c>
    </row>
    <row r="169" spans="1:4" ht="21" customHeight="1">
      <c r="A169" s="13" t="s">
        <v>63</v>
      </c>
      <c r="B169" s="14" t="s">
        <v>211</v>
      </c>
      <c r="C169" s="16">
        <v>0</v>
      </c>
      <c r="D169" s="16">
        <v>0</v>
      </c>
    </row>
    <row r="170" spans="1:4" ht="40.5" customHeight="1">
      <c r="A170" s="32" t="s">
        <v>133</v>
      </c>
      <c r="B170" s="49" t="s">
        <v>160</v>
      </c>
      <c r="C170" s="51">
        <f>C171</f>
        <v>0</v>
      </c>
      <c r="D170" s="51">
        <f>D171</f>
        <v>0</v>
      </c>
    </row>
    <row r="171" spans="1:4" ht="40.5" customHeight="1">
      <c r="A171" s="34" t="s">
        <v>172</v>
      </c>
      <c r="B171" s="43" t="s">
        <v>212</v>
      </c>
      <c r="C171" s="52">
        <v>0</v>
      </c>
      <c r="D171" s="52">
        <v>0</v>
      </c>
    </row>
    <row r="172" spans="1:4" ht="21" customHeight="1">
      <c r="A172" s="32" t="s">
        <v>64</v>
      </c>
      <c r="B172" s="18"/>
      <c r="C172" s="19">
        <f>C11+C131</f>
        <v>3016995.4000000004</v>
      </c>
      <c r="D172" s="19">
        <f>D11+D131</f>
        <v>3050089.3</v>
      </c>
    </row>
    <row r="174" spans="4:5" ht="12.75">
      <c r="D174" s="55"/>
      <c r="E174" s="10"/>
    </row>
    <row r="175" spans="4:5" ht="12.75">
      <c r="D175" s="56"/>
      <c r="E175" s="5"/>
    </row>
  </sheetData>
  <sheetProtection/>
  <mergeCells count="10">
    <mergeCell ref="A8:A9"/>
    <mergeCell ref="B8:B9"/>
    <mergeCell ref="C8:D8"/>
    <mergeCell ref="F3:H3"/>
    <mergeCell ref="F4:H4"/>
    <mergeCell ref="B1:D1"/>
    <mergeCell ref="B2:D2"/>
    <mergeCell ref="B3:D3"/>
    <mergeCell ref="A5:D5"/>
    <mergeCell ref="A6:D6"/>
  </mergeCells>
  <printOptions/>
  <pageMargins left="0.6692913385826772" right="0.2755905511811024" top="0.4330708661417323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2021-05-25T06:01:32Z</cp:lastPrinted>
  <dcterms:created xsi:type="dcterms:W3CDTF">1996-10-08T23:32:33Z</dcterms:created>
  <dcterms:modified xsi:type="dcterms:W3CDTF">2021-09-29T13:19:35Z</dcterms:modified>
  <cp:category/>
  <cp:version/>
  <cp:contentType/>
  <cp:contentStatus/>
</cp:coreProperties>
</file>