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 " sheetId="1" r:id="rId1"/>
  </sheets>
  <definedNames>
    <definedName name="_xlnm.Print_Titles" localSheetId="0">'Приложение 2 '!$9:$11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<sst xmlns="http://schemas.openxmlformats.org/spreadsheetml/2006/main" count="302" uniqueCount="298">
  <si>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</si>
  <si>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</si>
  <si>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</si>
  <si>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</si>
  <si>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</si>
  <si>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</si>
  <si>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</si>
  <si>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</si>
  <si>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</si>
  <si>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</si>
  <si>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</si>
  <si>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</si>
  <si>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</si>
  <si>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</si>
  <si>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</si>
  <si>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</si>
  <si>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</si>
  <si>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</si>
  <si>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</si>
  <si>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</si>
  <si>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</si>
  <si>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</si>
  <si>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</si>
  <si>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</si>
  <si>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</si>
  <si>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</si>
  <si>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</si>
  <si>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</si>
  <si>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</si>
  <si>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</si>
  <si>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</si>
  <si>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</si>
  <si>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</si>
  <si>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</si>
  <si>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</si>
  <si>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</si>
  <si>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</si>
  <si>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</si>
  <si>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</si>
  <si>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</si>
  <si>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</si>
  <si>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</si>
  <si>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</si>
  <si>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</si>
  <si>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</si>
  <si>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</si>
  <si>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</si>
  <si>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</si>
  <si>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</si>
  <si>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</si>
  <si>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</si>
  <si>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</si>
  <si>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</si>
  <si>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</si>
  <si>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</si>
  <si>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</si>
  <si>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</si>
  <si>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</si>
  <si>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</si>
  <si>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</si>
  <si>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</si>
  <si>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</si>
  <si>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</si>
  <si>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</si>
  <si>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</si>
  <si>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</si>
  <si>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</si>
  <si>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</si>
  <si>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</si>
  <si>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</si>
  <si>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</si>
  <si>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</si>
  <si>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</si>
  <si>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</si>
  <si>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</si>
  <si>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</si>
  <si>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</si>
  <si>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</si>
  <si>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</si>
  <si>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</si>
  <si>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</si>
  <si>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</si>
  <si>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</si>
  <si>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</si>
  <si>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</si>
  <si>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</si>
  <si>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</si>
  <si>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</si>
  <si>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Единый сельскохозяйственный налог</t>
  </si>
  <si>
    <t>000 1 05 03000 01 0000 110</t>
  </si>
  <si>
    <t>000 1 05 03010 01 0000 110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</si>
  <si>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</si>
  <si>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</si>
  <si>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</si>
  <si>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</si>
  <si>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</si>
  <si>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</si>
  <si>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</si>
  <si>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</si>
  <si>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</si>
  <si>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</si>
  <si>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</si>
  <si>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</si>
  <si>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</si>
  <si>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</si>
  <si>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</si>
  <si>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</si>
  <si>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</si>
  <si>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</si>
  <si>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</si>
  <si>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</si>
  <si>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</si>
  <si>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</si>
  <si>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</si>
  <si>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</si>
  <si>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</si>
  <si>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</si>
  <si>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</si>
  <si>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</si>
  <si>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</si>
  <si>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</si>
  <si>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</si>
  <si>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</si>
  <si>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</si>
  <si>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</si>
  <si>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</si>
  <si>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</si>
  <si>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</si>
  <si>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</si>
  <si>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</si>
  <si>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</si>
  <si>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</si>
  <si>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</si>
  <si>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</si>
  <si>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</si>
  <si>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</si>
  <si>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</si>
  <si>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</si>
  <si>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</si>
  <si>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</si>
  <si>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</si>
  <si>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</si>
  <si>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</si>
  <si>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</si>
  <si>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</si>
  <si>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</si>
  <si>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</si>
  <si>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</si>
  <si>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</si>
  <si>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</si>
  <si>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</si>
  <si>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</si>
  <si>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</si>
  <si>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</si>
  <si>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</si>
  <si>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</si>
  <si>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</si>
  <si>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</si>
  <si>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</si>
  <si>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</si>
  <si>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</si>
  <si>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</si>
  <si>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</si>
  <si>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</si>
  <si>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</si>
  <si>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</si>
  <si>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</si>
  <si>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</si>
  <si>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</si>
  <si>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бюджетам на поддержку отрасли культуры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</si>
  <si>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</si>
  <si>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</si>
  <si>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</si>
  <si>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</si>
  <si>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</si>
  <si>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</si>
  <si>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субсидия бюджетам  городских округов на поддержку отрасли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</si>
  <si>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</si>
  <si>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</si>
  <si>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</si>
  <si>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</si>
  <si>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</si>
  <si>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</si>
  <si>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</si>
  <si>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</si>
  <si>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</si>
  <si>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</si>
  <si>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</si>
  <si>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</si>
  <si>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</si>
  <si>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</si>
  <si>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</si>
  <si>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</si>
  <si>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</si>
  <si>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000 2 02 25519 00 0000 150</t>
  </si>
  <si>
    <t>000 2 02 25519 04 0000 150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</si>
  <si>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</si>
  <si>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</si>
  <si>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</si>
  <si>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</si>
  <si>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</si>
  <si>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</si>
  <si>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</si>
  <si>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</si>
  <si>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</si>
  <si>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</si>
  <si>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</si>
  <si>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</si>
  <si>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</si>
  <si>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</si>
  <si>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</si>
  <si>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</si>
  <si>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</si>
  <si>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</si>
  <si>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</si>
  <si>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</si>
  <si>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</si>
  <si>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</si>
  <si>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</si>
  <si>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</si>
  <si>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</si>
  <si>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</si>
  <si>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</si>
  <si>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</si>
  <si>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</si>
  <si>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</si>
  <si>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</si>
  <si>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</si>
  <si>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</si>
  <si>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</si>
  <si>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</si>
  <si>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</si>
  <si>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</si>
  <si>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</si>
  <si>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</si>
  <si>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</si>
  <si>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</si>
  <si>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</si>
  <si>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</si>
  <si>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</si>
  <si>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</si>
  <si>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</si>
  <si>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</si>
  <si>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</si>
  <si>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</si>
  <si>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</si>
  <si>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</si>
  <si>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</si>
  <si>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</si>
  <si>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</si>
  <si>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</si>
  <si>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</si>
  <si>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</si>
  <si>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</si>
  <si>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</si>
  <si>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</si>
  <si>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</si>
  <si>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</si>
  <si>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</si>
  <si>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</si>
  <si>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</si>
  <si>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</si>
  <si>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</si>
  <si>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</si>
  <si>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</si>
  <si>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</si>
  <si>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</si>
  <si>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</si>
  <si>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</si>
  <si>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</si>
  <si>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</si>
  <si>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</si>
  <si>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</si>
  <si>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</si>
  <si>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</si>
  <si>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</si>
  <si>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</si>
  <si>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</si>
  <si>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</si>
  <si>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</si>
  <si>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</si>
  <si>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</si>
  <si>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</si>
  <si>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</si>
  <si>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</si>
  <si>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</si>
  <si>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2</t>
  </si>
  <si>
    <t>2021 год</t>
  </si>
  <si>
    <t>2022 год</t>
  </si>
  <si>
    <t xml:space="preserve"> 000  1 08 07173 01 0000 110
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</si>
  <si>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</si>
  <si>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Изменения доходов бюджета городского округа город Урай на 2021-2022 годы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</si>
  <si>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</si>
  <si>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</si>
  <si>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</si>
  <si>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</si>
  <si>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от 12 декабря 2019 года №93</t>
  </si>
  <si>
    <t>(в ред.решения Думы города Урай от 16.04.2020 №22, от 29.06.2020 №48)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</si>
</sst>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\-\ 0"/>
    <numFmt numFmtId="202" formatCode="\-\ 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73" fontId="2" fillId="0" borderId="0" xfId="0" applyNumberFormat="1" applyFont="1" applyFill="1" applyAlignment="1">
      <alignment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3" fillId="34" borderId="11" xfId="64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73" fontId="5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173" fontId="3" fillId="34" borderId="11" xfId="61" applyNumberFormat="1" applyFont="1" applyFill="1" applyBorder="1" applyAlignment="1">
      <alignment horizontal="center" vertic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/>
    </xf>
    <xf numFmtId="173" fontId="4" fillId="0" borderId="14" xfId="0" applyNumberFormat="1" applyFont="1" applyFill="1" applyBorder="1" applyAlignment="1">
      <alignment horizontal="right" vertical="top"/>
    </xf>
    <xf numFmtId="173" fontId="3" fillId="34" borderId="15" xfId="0" applyNumberFormat="1" applyFont="1" applyFill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/>
    </xf>
    <xf numFmtId="0" fontId="51" fillId="0" borderId="0" xfId="0" applyFont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pane xSplit="2" ySplit="11" topLeftCell="C6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71" sqref="H71"/>
    </sheetView>
  </sheetViews>
  <sheetFormatPr defaultColWidth="9.140625" defaultRowHeight="12.75"/>
  <cols>
    <col min="1" max="1" width="60.7109375" style="7" customWidth="1"/>
    <col min="2" max="2" width="24.7109375" style="4" customWidth="1"/>
    <col min="3" max="3" width="13.140625" style="13" customWidth="1"/>
    <col min="4" max="4" width="13.00390625" style="5" customWidth="1"/>
    <col min="5" max="16384" width="9.140625" style="5" customWidth="1"/>
  </cols>
  <sheetData>
    <row r="1" spans="1:4" ht="15">
      <c r="A1" s="6"/>
      <c r="B1" s="51" t="s">
        <v>286</v>
      </c>
      <c r="C1" s="51"/>
      <c r="D1" s="51"/>
    </row>
    <row r="2" spans="2:5" ht="15">
      <c r="B2" s="51" t="s">
        <v>0</v>
      </c>
      <c r="C2" s="51"/>
      <c r="D2" s="51"/>
      <c r="E2" s="18"/>
    </row>
    <row r="3" spans="2:5" ht="15">
      <c r="B3" s="51" t="s">
        <v>296</v>
      </c>
      <c r="C3" s="51"/>
      <c r="D3" s="51"/>
      <c r="E3" s="18"/>
    </row>
    <row r="4" spans="2:5" ht="19.5" customHeight="1">
      <c r="B4" s="14"/>
      <c r="C4" s="15"/>
      <c r="D4" s="18"/>
      <c r="E4" s="18"/>
    </row>
    <row r="5" spans="2:5" ht="19.5" customHeight="1">
      <c r="B5" s="14"/>
      <c r="C5" s="15"/>
      <c r="D5" s="17"/>
      <c r="E5" s="17"/>
    </row>
    <row r="6" spans="1:4" s="9" customFormat="1" ht="18" customHeight="1">
      <c r="A6" s="48" t="s">
        <v>291</v>
      </c>
      <c r="B6" s="48"/>
      <c r="C6" s="48"/>
      <c r="D6" s="48"/>
    </row>
    <row r="7" spans="1:4" s="9" customFormat="1" ht="18" customHeight="1">
      <c r="A7" s="55" t="s">
        <v>297</v>
      </c>
      <c r="B7" s="56"/>
      <c r="C7" s="56"/>
      <c r="D7" s="56"/>
    </row>
    <row r="8" spans="1:4" ht="15" customHeight="1">
      <c r="A8" s="8"/>
      <c r="B8" s="1"/>
      <c r="C8" s="52" t="s">
        <v>224</v>
      </c>
      <c r="D8" s="52"/>
    </row>
    <row r="9" spans="1:4" ht="26.25" customHeight="1">
      <c r="A9" s="49" t="s">
        <v>1</v>
      </c>
      <c r="B9" s="49" t="s">
        <v>2</v>
      </c>
      <c r="C9" s="53" t="s">
        <v>174</v>
      </c>
      <c r="D9" s="54"/>
    </row>
    <row r="10" spans="1:4" ht="26.25" customHeight="1">
      <c r="A10" s="50"/>
      <c r="B10" s="50"/>
      <c r="C10" s="19" t="s">
        <v>287</v>
      </c>
      <c r="D10" s="19" t="s">
        <v>288</v>
      </c>
    </row>
    <row r="11" spans="1:4" ht="12.75">
      <c r="A11" s="20">
        <v>1</v>
      </c>
      <c r="B11" s="20">
        <v>2</v>
      </c>
      <c r="C11" s="21">
        <v>3</v>
      </c>
      <c r="D11" s="21">
        <v>4</v>
      </c>
    </row>
    <row r="12" spans="1:4" ht="12.75">
      <c r="A12" s="22" t="s">
        <v>3</v>
      </c>
      <c r="B12" s="23" t="s">
        <v>4</v>
      </c>
      <c r="C12" s="24">
        <f>C13+C27+C35+C46+C53+C67+C74+C81+C92+C117+C19</f>
        <v>1027138.7000000001</v>
      </c>
      <c r="D12" s="24">
        <f>D13+D27+D35+D46+D53+D67+D74+D81+D92+D117+D19</f>
        <v>1046432.6</v>
      </c>
    </row>
    <row r="13" spans="1:4" ht="12.75">
      <c r="A13" s="25" t="s">
        <v>5</v>
      </c>
      <c r="B13" s="23" t="s">
        <v>6</v>
      </c>
      <c r="C13" s="24">
        <f>C14</f>
        <v>653883.7999999999</v>
      </c>
      <c r="D13" s="24">
        <f>D14</f>
        <v>669968.3999999999</v>
      </c>
    </row>
    <row r="14" spans="1:4" ht="12.75">
      <c r="A14" s="25" t="s">
        <v>7</v>
      </c>
      <c r="B14" s="23" t="s">
        <v>8</v>
      </c>
      <c r="C14" s="24">
        <f>SUM(C15:C18)</f>
        <v>653883.7999999999</v>
      </c>
      <c r="D14" s="24">
        <f>SUM(D15:D18)</f>
        <v>669968.3999999999</v>
      </c>
    </row>
    <row r="15" spans="1:4" ht="65.25" customHeight="1">
      <c r="A15" s="26" t="s">
        <v>143</v>
      </c>
      <c r="B15" s="27" t="s">
        <v>9</v>
      </c>
      <c r="C15" s="28">
        <v>636869.8</v>
      </c>
      <c r="D15" s="28">
        <v>652800.1</v>
      </c>
    </row>
    <row r="16" spans="1:4" ht="86.25" customHeight="1">
      <c r="A16" s="26" t="s">
        <v>175</v>
      </c>
      <c r="B16" s="27" t="s">
        <v>10</v>
      </c>
      <c r="C16" s="28">
        <v>5231.1</v>
      </c>
      <c r="D16" s="28">
        <v>5359.7</v>
      </c>
    </row>
    <row r="17" spans="1:4" ht="42.75" customHeight="1">
      <c r="A17" s="26" t="s">
        <v>79</v>
      </c>
      <c r="B17" s="29" t="s">
        <v>68</v>
      </c>
      <c r="C17" s="28">
        <v>5377.2</v>
      </c>
      <c r="D17" s="28">
        <v>5359.7</v>
      </c>
    </row>
    <row r="18" spans="1:4" ht="67.5" customHeight="1">
      <c r="A18" s="26" t="s">
        <v>144</v>
      </c>
      <c r="B18" s="27" t="s">
        <v>69</v>
      </c>
      <c r="C18" s="28">
        <v>6405.7</v>
      </c>
      <c r="D18" s="28">
        <v>6448.9</v>
      </c>
    </row>
    <row r="19" spans="1:4" ht="33" customHeight="1">
      <c r="A19" s="25" t="s">
        <v>103</v>
      </c>
      <c r="B19" s="23" t="s">
        <v>104</v>
      </c>
      <c r="C19" s="24">
        <f>C20</f>
        <v>13818.9</v>
      </c>
      <c r="D19" s="24">
        <f>D20</f>
        <v>13818.9</v>
      </c>
    </row>
    <row r="20" spans="1:4" ht="29.25" customHeight="1">
      <c r="A20" s="30" t="s">
        <v>105</v>
      </c>
      <c r="B20" s="27" t="s">
        <v>106</v>
      </c>
      <c r="C20" s="28">
        <f>C21+C23+C25</f>
        <v>13818.9</v>
      </c>
      <c r="D20" s="28">
        <f>D21+D23+D25</f>
        <v>13818.9</v>
      </c>
    </row>
    <row r="21" spans="1:4" ht="54.75" customHeight="1">
      <c r="A21" s="30" t="s">
        <v>131</v>
      </c>
      <c r="B21" s="27" t="s">
        <v>107</v>
      </c>
      <c r="C21" s="28">
        <f>C22</f>
        <v>5469.9</v>
      </c>
      <c r="D21" s="28">
        <f>D22</f>
        <v>5469.9</v>
      </c>
    </row>
    <row r="22" spans="1:4" s="11" customFormat="1" ht="88.5" customHeight="1">
      <c r="A22" s="31" t="s">
        <v>283</v>
      </c>
      <c r="B22" s="32" t="s">
        <v>233</v>
      </c>
      <c r="C22" s="33">
        <v>5469.9</v>
      </c>
      <c r="D22" s="33">
        <v>5469.9</v>
      </c>
    </row>
    <row r="23" spans="1:4" ht="67.5" customHeight="1">
      <c r="A23" s="30" t="s">
        <v>132</v>
      </c>
      <c r="B23" s="27" t="s">
        <v>108</v>
      </c>
      <c r="C23" s="28">
        <f>C24</f>
        <v>55</v>
      </c>
      <c r="D23" s="28">
        <f>D24</f>
        <v>55</v>
      </c>
    </row>
    <row r="24" spans="1:4" s="11" customFormat="1" ht="96.75" customHeight="1">
      <c r="A24" s="31" t="s">
        <v>284</v>
      </c>
      <c r="B24" s="32" t="s">
        <v>234</v>
      </c>
      <c r="C24" s="33">
        <v>55</v>
      </c>
      <c r="D24" s="33">
        <v>55</v>
      </c>
    </row>
    <row r="25" spans="1:4" ht="56.25" customHeight="1">
      <c r="A25" s="30" t="s">
        <v>133</v>
      </c>
      <c r="B25" s="27" t="s">
        <v>109</v>
      </c>
      <c r="C25" s="28">
        <f>C26</f>
        <v>8294</v>
      </c>
      <c r="D25" s="28">
        <f>D26</f>
        <v>8294</v>
      </c>
    </row>
    <row r="26" spans="1:4" s="11" customFormat="1" ht="87.75" customHeight="1">
      <c r="A26" s="31" t="s">
        <v>285</v>
      </c>
      <c r="B26" s="32" t="s">
        <v>235</v>
      </c>
      <c r="C26" s="33">
        <v>8294</v>
      </c>
      <c r="D26" s="33">
        <v>8294</v>
      </c>
    </row>
    <row r="27" spans="1:4" ht="21" customHeight="1">
      <c r="A27" s="25" t="s">
        <v>11</v>
      </c>
      <c r="B27" s="23" t="s">
        <v>12</v>
      </c>
      <c r="C27" s="24">
        <f>C28+C31+C33</f>
        <v>142987.30000000002</v>
      </c>
      <c r="D27" s="24">
        <f>D28+D31+D33</f>
        <v>145309.8</v>
      </c>
    </row>
    <row r="28" spans="1:4" s="10" customFormat="1" ht="33.75" customHeight="1">
      <c r="A28" s="25" t="s">
        <v>70</v>
      </c>
      <c r="B28" s="23" t="s">
        <v>13</v>
      </c>
      <c r="C28" s="24">
        <f>C29+C30</f>
        <v>132406.7</v>
      </c>
      <c r="D28" s="24">
        <f>D29+D30</f>
        <v>134534.5</v>
      </c>
    </row>
    <row r="29" spans="1:4" ht="27" customHeight="1">
      <c r="A29" s="26" t="s">
        <v>153</v>
      </c>
      <c r="B29" s="27" t="s">
        <v>75</v>
      </c>
      <c r="C29" s="28">
        <v>106186.8</v>
      </c>
      <c r="D29" s="28">
        <v>107693.2</v>
      </c>
    </row>
    <row r="30" spans="1:4" ht="41.25" customHeight="1">
      <c r="A30" s="26" t="s">
        <v>162</v>
      </c>
      <c r="B30" s="27" t="s">
        <v>76</v>
      </c>
      <c r="C30" s="28">
        <v>26219.9</v>
      </c>
      <c r="D30" s="28">
        <v>26841.3</v>
      </c>
    </row>
    <row r="31" spans="1:4" ht="12.75">
      <c r="A31" s="34" t="s">
        <v>88</v>
      </c>
      <c r="B31" s="35" t="s">
        <v>89</v>
      </c>
      <c r="C31" s="24">
        <f>C32</f>
        <v>2</v>
      </c>
      <c r="D31" s="24">
        <f>D32</f>
        <v>2</v>
      </c>
    </row>
    <row r="32" spans="1:4" s="10" customFormat="1" ht="15" customHeight="1">
      <c r="A32" s="36" t="s">
        <v>88</v>
      </c>
      <c r="B32" s="37" t="s">
        <v>90</v>
      </c>
      <c r="C32" s="28">
        <v>2</v>
      </c>
      <c r="D32" s="28">
        <v>2</v>
      </c>
    </row>
    <row r="33" spans="1:4" s="10" customFormat="1" ht="25.5" customHeight="1">
      <c r="A33" s="34" t="s">
        <v>100</v>
      </c>
      <c r="B33" s="35" t="s">
        <v>99</v>
      </c>
      <c r="C33" s="24">
        <f>C34</f>
        <v>10578.6</v>
      </c>
      <c r="D33" s="24">
        <f>D34</f>
        <v>10773.3</v>
      </c>
    </row>
    <row r="34" spans="1:4" s="10" customFormat="1" ht="30.75" customHeight="1">
      <c r="A34" s="36" t="s">
        <v>101</v>
      </c>
      <c r="B34" s="37" t="s">
        <v>102</v>
      </c>
      <c r="C34" s="28">
        <v>10578.6</v>
      </c>
      <c r="D34" s="28">
        <v>10773.3</v>
      </c>
    </row>
    <row r="35" spans="1:4" ht="12.75">
      <c r="A35" s="25" t="s">
        <v>14</v>
      </c>
      <c r="B35" s="23" t="s">
        <v>15</v>
      </c>
      <c r="C35" s="24">
        <f>C36+C38+C41</f>
        <v>59693.3</v>
      </c>
      <c r="D35" s="24">
        <f>D36+D38+D41</f>
        <v>61721.600000000006</v>
      </c>
    </row>
    <row r="36" spans="1:4" s="10" customFormat="1" ht="13.5" customHeight="1">
      <c r="A36" s="25" t="s">
        <v>16</v>
      </c>
      <c r="B36" s="23" t="s">
        <v>17</v>
      </c>
      <c r="C36" s="24">
        <f>C37</f>
        <v>22353.4</v>
      </c>
      <c r="D36" s="24">
        <f>D37</f>
        <v>23822.3</v>
      </c>
    </row>
    <row r="37" spans="1:4" ht="29.25" customHeight="1">
      <c r="A37" s="26" t="s">
        <v>110</v>
      </c>
      <c r="B37" s="27" t="s">
        <v>18</v>
      </c>
      <c r="C37" s="28">
        <v>22353.4</v>
      </c>
      <c r="D37" s="28">
        <v>23822.3</v>
      </c>
    </row>
    <row r="38" spans="1:4" ht="18" customHeight="1">
      <c r="A38" s="25" t="s">
        <v>281</v>
      </c>
      <c r="B38" s="23" t="s">
        <v>227</v>
      </c>
      <c r="C38" s="24">
        <f>C39+C40</f>
        <v>17280</v>
      </c>
      <c r="D38" s="24">
        <f>D39+D40</f>
        <v>17700</v>
      </c>
    </row>
    <row r="39" spans="1:4" ht="18" customHeight="1">
      <c r="A39" s="26" t="s">
        <v>228</v>
      </c>
      <c r="B39" s="27" t="s">
        <v>230</v>
      </c>
      <c r="C39" s="28">
        <v>4682.9</v>
      </c>
      <c r="D39" s="28">
        <v>4708.2</v>
      </c>
    </row>
    <row r="40" spans="1:4" ht="18" customHeight="1">
      <c r="A40" s="26" t="s">
        <v>229</v>
      </c>
      <c r="B40" s="27" t="s">
        <v>231</v>
      </c>
      <c r="C40" s="28">
        <v>12597.1</v>
      </c>
      <c r="D40" s="28">
        <v>12991.8</v>
      </c>
    </row>
    <row r="41" spans="1:4" ht="12.75">
      <c r="A41" s="25" t="s">
        <v>19</v>
      </c>
      <c r="B41" s="23" t="s">
        <v>20</v>
      </c>
      <c r="C41" s="24">
        <f>C42+C44</f>
        <v>20059.9</v>
      </c>
      <c r="D41" s="24">
        <f>D42+D44</f>
        <v>20199.3</v>
      </c>
    </row>
    <row r="42" spans="1:4" ht="12.75">
      <c r="A42" s="26" t="s">
        <v>145</v>
      </c>
      <c r="B42" s="27" t="s">
        <v>154</v>
      </c>
      <c r="C42" s="28">
        <f>C43</f>
        <v>13009.9</v>
      </c>
      <c r="D42" s="28">
        <f>D43</f>
        <v>13114</v>
      </c>
    </row>
    <row r="43" spans="1:4" ht="25.5">
      <c r="A43" s="31" t="s">
        <v>147</v>
      </c>
      <c r="B43" s="32" t="s">
        <v>146</v>
      </c>
      <c r="C43" s="33">
        <v>13009.9</v>
      </c>
      <c r="D43" s="33">
        <v>13114</v>
      </c>
    </row>
    <row r="44" spans="1:4" ht="12.75">
      <c r="A44" s="26" t="s">
        <v>149</v>
      </c>
      <c r="B44" s="27" t="s">
        <v>148</v>
      </c>
      <c r="C44" s="28">
        <f>SUM(C45)</f>
        <v>7050</v>
      </c>
      <c r="D44" s="28">
        <f>SUM(D45)</f>
        <v>7085.3</v>
      </c>
    </row>
    <row r="45" spans="1:4" ht="29.25" customHeight="1">
      <c r="A45" s="31" t="s">
        <v>151</v>
      </c>
      <c r="B45" s="32" t="s">
        <v>150</v>
      </c>
      <c r="C45" s="33">
        <v>7050</v>
      </c>
      <c r="D45" s="33">
        <v>7085.3</v>
      </c>
    </row>
    <row r="46" spans="1:4" ht="12.75">
      <c r="A46" s="25" t="s">
        <v>21</v>
      </c>
      <c r="B46" s="23" t="s">
        <v>22</v>
      </c>
      <c r="C46" s="24">
        <f>C47+C49</f>
        <v>6285</v>
      </c>
      <c r="D46" s="24">
        <f>D47+D49</f>
        <v>6305</v>
      </c>
    </row>
    <row r="47" spans="1:4" ht="27.75" customHeight="1">
      <c r="A47" s="26" t="s">
        <v>23</v>
      </c>
      <c r="B47" s="27" t="s">
        <v>24</v>
      </c>
      <c r="C47" s="28">
        <f>C48</f>
        <v>6080</v>
      </c>
      <c r="D47" s="28">
        <f>D48</f>
        <v>6100</v>
      </c>
    </row>
    <row r="48" spans="1:4" ht="42" customHeight="1">
      <c r="A48" s="31" t="s">
        <v>64</v>
      </c>
      <c r="B48" s="32" t="s">
        <v>25</v>
      </c>
      <c r="C48" s="33">
        <v>6080</v>
      </c>
      <c r="D48" s="33">
        <v>6100</v>
      </c>
    </row>
    <row r="49" spans="1:4" ht="28.5" customHeight="1">
      <c r="A49" s="26" t="s">
        <v>26</v>
      </c>
      <c r="B49" s="27" t="s">
        <v>27</v>
      </c>
      <c r="C49" s="28">
        <f>C50+C51</f>
        <v>205</v>
      </c>
      <c r="D49" s="28">
        <f>D50+D51</f>
        <v>205</v>
      </c>
    </row>
    <row r="50" spans="1:4" s="11" customFormat="1" ht="29.25" customHeight="1">
      <c r="A50" s="31" t="s">
        <v>155</v>
      </c>
      <c r="B50" s="32" t="s">
        <v>159</v>
      </c>
      <c r="C50" s="33">
        <v>10</v>
      </c>
      <c r="D50" s="33">
        <v>10</v>
      </c>
    </row>
    <row r="51" spans="1:4" ht="41.25" customHeight="1">
      <c r="A51" s="26" t="s">
        <v>184</v>
      </c>
      <c r="B51" s="27" t="s">
        <v>111</v>
      </c>
      <c r="C51" s="28">
        <f>C52</f>
        <v>195</v>
      </c>
      <c r="D51" s="28">
        <f>D52</f>
        <v>195</v>
      </c>
    </row>
    <row r="52" spans="1:4" ht="69" customHeight="1">
      <c r="A52" s="31" t="s">
        <v>98</v>
      </c>
      <c r="B52" s="38" t="s">
        <v>289</v>
      </c>
      <c r="C52" s="33">
        <v>195</v>
      </c>
      <c r="D52" s="33">
        <v>195</v>
      </c>
    </row>
    <row r="53" spans="1:4" ht="32.25" customHeight="1">
      <c r="A53" s="25" t="s">
        <v>28</v>
      </c>
      <c r="B53" s="23" t="s">
        <v>29</v>
      </c>
      <c r="C53" s="24">
        <f>SUM(C56+C64+C54)</f>
        <v>92606.30000000002</v>
      </c>
      <c r="D53" s="24">
        <f>SUM(D56+D64+D54)</f>
        <v>92053.40000000001</v>
      </c>
    </row>
    <row r="54" spans="1:4" s="2" customFormat="1" ht="56.25" customHeight="1">
      <c r="A54" s="26" t="s">
        <v>65</v>
      </c>
      <c r="B54" s="39" t="s">
        <v>138</v>
      </c>
      <c r="C54" s="28">
        <f>C55</f>
        <v>433.1</v>
      </c>
      <c r="D54" s="28">
        <f>D55</f>
        <v>433.1</v>
      </c>
    </row>
    <row r="55" spans="1:4" s="3" customFormat="1" ht="48.75" customHeight="1">
      <c r="A55" s="31" t="s">
        <v>30</v>
      </c>
      <c r="B55" s="40" t="s">
        <v>112</v>
      </c>
      <c r="C55" s="33">
        <v>433.1</v>
      </c>
      <c r="D55" s="33">
        <v>433.1</v>
      </c>
    </row>
    <row r="56" spans="1:4" ht="72" customHeight="1">
      <c r="A56" s="26" t="s">
        <v>71</v>
      </c>
      <c r="B56" s="27" t="s">
        <v>31</v>
      </c>
      <c r="C56" s="28">
        <f>SUM(C57+C59+C61)</f>
        <v>65469.8</v>
      </c>
      <c r="D56" s="28">
        <f>SUM(D57+D59+D61)</f>
        <v>64915.4</v>
      </c>
    </row>
    <row r="57" spans="1:4" ht="43.5" customHeight="1">
      <c r="A57" s="26" t="s">
        <v>113</v>
      </c>
      <c r="B57" s="27" t="s">
        <v>66</v>
      </c>
      <c r="C57" s="28">
        <f>SUM(C58)</f>
        <v>63428.5</v>
      </c>
      <c r="D57" s="28">
        <f>SUM(D58)</f>
        <v>63739.4</v>
      </c>
    </row>
    <row r="58" spans="1:4" ht="75.75" customHeight="1">
      <c r="A58" s="31" t="s">
        <v>32</v>
      </c>
      <c r="B58" s="32" t="s">
        <v>77</v>
      </c>
      <c r="C58" s="33">
        <v>63428.5</v>
      </c>
      <c r="D58" s="33">
        <v>63739.4</v>
      </c>
    </row>
    <row r="59" spans="1:4" ht="54" customHeight="1">
      <c r="A59" s="26" t="s">
        <v>72</v>
      </c>
      <c r="B59" s="27" t="s">
        <v>33</v>
      </c>
      <c r="C59" s="28">
        <f>C60</f>
        <v>2039.8</v>
      </c>
      <c r="D59" s="28">
        <f>D60</f>
        <v>1174.5</v>
      </c>
    </row>
    <row r="60" spans="1:4" s="12" customFormat="1" ht="54.75" customHeight="1">
      <c r="A60" s="41" t="s">
        <v>114</v>
      </c>
      <c r="B60" s="32" t="s">
        <v>34</v>
      </c>
      <c r="C60" s="33">
        <v>2039.8</v>
      </c>
      <c r="D60" s="33">
        <v>1174.5</v>
      </c>
    </row>
    <row r="61" spans="1:4" s="12" customFormat="1" ht="44.25" customHeight="1">
      <c r="A61" s="30" t="s">
        <v>218</v>
      </c>
      <c r="B61" s="20" t="s">
        <v>219</v>
      </c>
      <c r="C61" s="42">
        <f>C62</f>
        <v>1.5</v>
      </c>
      <c r="D61" s="42">
        <f>D62</f>
        <v>1.5</v>
      </c>
    </row>
    <row r="62" spans="1:4" s="12" customFormat="1" ht="32.25" customHeight="1">
      <c r="A62" s="30" t="s">
        <v>220</v>
      </c>
      <c r="B62" s="38" t="s">
        <v>221</v>
      </c>
      <c r="C62" s="42">
        <f>C63</f>
        <v>1.5</v>
      </c>
      <c r="D62" s="42">
        <f>D63</f>
        <v>1.5</v>
      </c>
    </row>
    <row r="63" spans="1:4" s="12" customFormat="1" ht="66.75" customHeight="1">
      <c r="A63" s="41" t="s">
        <v>222</v>
      </c>
      <c r="B63" s="38" t="s">
        <v>223</v>
      </c>
      <c r="C63" s="42">
        <v>1.5</v>
      </c>
      <c r="D63" s="42">
        <v>1.5</v>
      </c>
    </row>
    <row r="64" spans="1:4" ht="55.5" customHeight="1">
      <c r="A64" s="26" t="s">
        <v>73</v>
      </c>
      <c r="B64" s="27" t="s">
        <v>35</v>
      </c>
      <c r="C64" s="28">
        <f>C65</f>
        <v>26703.4</v>
      </c>
      <c r="D64" s="28">
        <f>D65</f>
        <v>26704.9</v>
      </c>
    </row>
    <row r="65" spans="1:4" ht="56.25" customHeight="1">
      <c r="A65" s="26" t="s">
        <v>74</v>
      </c>
      <c r="B65" s="27" t="s">
        <v>36</v>
      </c>
      <c r="C65" s="28">
        <f>C66</f>
        <v>26703.4</v>
      </c>
      <c r="D65" s="28">
        <f>D66</f>
        <v>26704.9</v>
      </c>
    </row>
    <row r="66" spans="1:4" ht="57" customHeight="1">
      <c r="A66" s="31" t="s">
        <v>115</v>
      </c>
      <c r="B66" s="32" t="s">
        <v>37</v>
      </c>
      <c r="C66" s="33">
        <f>22350.4+3802+551</f>
        <v>26703.4</v>
      </c>
      <c r="D66" s="33">
        <f>22350.4+3803+551.5</f>
        <v>26704.9</v>
      </c>
    </row>
    <row r="67" spans="1:4" ht="12.75">
      <c r="A67" s="25" t="s">
        <v>38</v>
      </c>
      <c r="B67" s="23" t="s">
        <v>39</v>
      </c>
      <c r="C67" s="24">
        <f>C68</f>
        <v>2446</v>
      </c>
      <c r="D67" s="24">
        <f>D68</f>
        <v>2446</v>
      </c>
    </row>
    <row r="68" spans="1:4" ht="17.25" customHeight="1">
      <c r="A68" s="26" t="s">
        <v>117</v>
      </c>
      <c r="B68" s="27" t="s">
        <v>116</v>
      </c>
      <c r="C68" s="28">
        <f>C69+C70+C71</f>
        <v>2446</v>
      </c>
      <c r="D68" s="28">
        <f>D69+D70+D71</f>
        <v>2446</v>
      </c>
    </row>
    <row r="69" spans="1:4" s="11" customFormat="1" ht="33" customHeight="1">
      <c r="A69" s="31" t="s">
        <v>118</v>
      </c>
      <c r="B69" s="32" t="s">
        <v>91</v>
      </c>
      <c r="C69" s="33">
        <v>242.1</v>
      </c>
      <c r="D69" s="33">
        <v>242.1</v>
      </c>
    </row>
    <row r="70" spans="1:4" ht="16.5" customHeight="1">
      <c r="A70" s="31" t="s">
        <v>119</v>
      </c>
      <c r="B70" s="32" t="s">
        <v>92</v>
      </c>
      <c r="C70" s="28">
        <v>1152.1</v>
      </c>
      <c r="D70" s="28">
        <v>1152.1</v>
      </c>
    </row>
    <row r="71" spans="1:4" ht="16.5" customHeight="1">
      <c r="A71" s="26" t="s">
        <v>236</v>
      </c>
      <c r="B71" s="27" t="s">
        <v>93</v>
      </c>
      <c r="C71" s="28">
        <f>C72+C73</f>
        <v>1051.8</v>
      </c>
      <c r="D71" s="28">
        <f>D72+D73</f>
        <v>1051.8</v>
      </c>
    </row>
    <row r="72" spans="1:4" s="11" customFormat="1" ht="16.5" customHeight="1">
      <c r="A72" s="31" t="s">
        <v>180</v>
      </c>
      <c r="B72" s="32" t="s">
        <v>182</v>
      </c>
      <c r="C72" s="33">
        <v>655.5</v>
      </c>
      <c r="D72" s="33">
        <v>655.5</v>
      </c>
    </row>
    <row r="73" spans="1:4" s="11" customFormat="1" ht="16.5" customHeight="1">
      <c r="A73" s="31" t="s">
        <v>181</v>
      </c>
      <c r="B73" s="32" t="s">
        <v>183</v>
      </c>
      <c r="C73" s="33">
        <v>396.3</v>
      </c>
      <c r="D73" s="33">
        <v>396.3</v>
      </c>
    </row>
    <row r="74" spans="1:4" ht="25.5">
      <c r="A74" s="25" t="s">
        <v>232</v>
      </c>
      <c r="B74" s="23" t="s">
        <v>40</v>
      </c>
      <c r="C74" s="24">
        <f>C75+C78</f>
        <v>2095</v>
      </c>
      <c r="D74" s="24">
        <f>D75+D78</f>
        <v>2090</v>
      </c>
    </row>
    <row r="75" spans="1:4" ht="12.75">
      <c r="A75" s="26" t="s">
        <v>120</v>
      </c>
      <c r="B75" s="27" t="s">
        <v>121</v>
      </c>
      <c r="C75" s="28">
        <f>C76</f>
        <v>80</v>
      </c>
      <c r="D75" s="28">
        <f>D76</f>
        <v>75</v>
      </c>
    </row>
    <row r="76" spans="1:4" ht="12.75">
      <c r="A76" s="26" t="s">
        <v>80</v>
      </c>
      <c r="B76" s="27" t="s">
        <v>81</v>
      </c>
      <c r="C76" s="28">
        <f>C77</f>
        <v>80</v>
      </c>
      <c r="D76" s="28">
        <f>D77</f>
        <v>75</v>
      </c>
    </row>
    <row r="77" spans="1:4" ht="25.5">
      <c r="A77" s="31" t="s">
        <v>83</v>
      </c>
      <c r="B77" s="32" t="s">
        <v>82</v>
      </c>
      <c r="C77" s="33">
        <v>80</v>
      </c>
      <c r="D77" s="33">
        <v>75</v>
      </c>
    </row>
    <row r="78" spans="1:4" ht="12.75">
      <c r="A78" s="26" t="s">
        <v>122</v>
      </c>
      <c r="B78" s="27" t="s">
        <v>123</v>
      </c>
      <c r="C78" s="28">
        <f>SUM(C79)</f>
        <v>2014.9999999999998</v>
      </c>
      <c r="D78" s="28">
        <f>SUM(D79)</f>
        <v>2014.9999999999998</v>
      </c>
    </row>
    <row r="79" spans="1:4" ht="12.75">
      <c r="A79" s="26" t="s">
        <v>84</v>
      </c>
      <c r="B79" s="27" t="s">
        <v>85</v>
      </c>
      <c r="C79" s="28">
        <f>SUM(C80)</f>
        <v>2014.9999999999998</v>
      </c>
      <c r="D79" s="28">
        <f>SUM(D80)</f>
        <v>2014.9999999999998</v>
      </c>
    </row>
    <row r="80" spans="1:4" s="11" customFormat="1" ht="18" customHeight="1">
      <c r="A80" s="31" t="s">
        <v>86</v>
      </c>
      <c r="B80" s="32" t="s">
        <v>87</v>
      </c>
      <c r="C80" s="33">
        <f>1756.6+129.1+129.3</f>
        <v>2014.9999999999998</v>
      </c>
      <c r="D80" s="33">
        <f>1756.6+129.1+129.3</f>
        <v>2014.9999999999998</v>
      </c>
    </row>
    <row r="81" spans="1:4" ht="30" customHeight="1">
      <c r="A81" s="25" t="s">
        <v>41</v>
      </c>
      <c r="B81" s="23" t="s">
        <v>42</v>
      </c>
      <c r="C81" s="24">
        <f>C82+C85</f>
        <v>51669.7</v>
      </c>
      <c r="D81" s="24">
        <f>D82+D85</f>
        <v>51060.8</v>
      </c>
    </row>
    <row r="82" spans="1:4" ht="57" customHeight="1">
      <c r="A82" s="26" t="s">
        <v>139</v>
      </c>
      <c r="B82" s="27" t="s">
        <v>43</v>
      </c>
      <c r="C82" s="28">
        <f>C83</f>
        <v>51063.7</v>
      </c>
      <c r="D82" s="28">
        <f>D83</f>
        <v>50503</v>
      </c>
    </row>
    <row r="83" spans="1:4" ht="69" customHeight="1">
      <c r="A83" s="26" t="s">
        <v>152</v>
      </c>
      <c r="B83" s="27" t="s">
        <v>124</v>
      </c>
      <c r="C83" s="28">
        <f>C84</f>
        <v>51063.7</v>
      </c>
      <c r="D83" s="28">
        <f>D84</f>
        <v>50503</v>
      </c>
    </row>
    <row r="84" spans="1:4" ht="81" customHeight="1">
      <c r="A84" s="31" t="s">
        <v>125</v>
      </c>
      <c r="B84" s="32" t="s">
        <v>78</v>
      </c>
      <c r="C84" s="33">
        <f>30502+20561.7</f>
        <v>51063.7</v>
      </c>
      <c r="D84" s="33">
        <f>30503+20000</f>
        <v>50503</v>
      </c>
    </row>
    <row r="85" spans="1:4" ht="29.25" customHeight="1">
      <c r="A85" s="26" t="s">
        <v>140</v>
      </c>
      <c r="B85" s="27" t="s">
        <v>44</v>
      </c>
      <c r="C85" s="28">
        <f>C86+C88+C90</f>
        <v>606</v>
      </c>
      <c r="D85" s="28">
        <f>D86+D88+D90</f>
        <v>557.8</v>
      </c>
    </row>
    <row r="86" spans="1:4" ht="25.5">
      <c r="A86" s="26" t="s">
        <v>45</v>
      </c>
      <c r="B86" s="27" t="s">
        <v>46</v>
      </c>
      <c r="C86" s="28">
        <f>C87</f>
        <v>430.4</v>
      </c>
      <c r="D86" s="28">
        <f>D87</f>
        <v>430.4</v>
      </c>
    </row>
    <row r="87" spans="1:4" ht="38.25">
      <c r="A87" s="31" t="s">
        <v>158</v>
      </c>
      <c r="B87" s="32" t="s">
        <v>47</v>
      </c>
      <c r="C87" s="33">
        <f>430.4</f>
        <v>430.4</v>
      </c>
      <c r="D87" s="33">
        <f>430.4</f>
        <v>430.4</v>
      </c>
    </row>
    <row r="88" spans="1:4" ht="38.25">
      <c r="A88" s="26" t="s">
        <v>137</v>
      </c>
      <c r="B88" s="27" t="s">
        <v>136</v>
      </c>
      <c r="C88" s="28">
        <f>C89</f>
        <v>48.2</v>
      </c>
      <c r="D88" s="28">
        <f>D89</f>
        <v>0</v>
      </c>
    </row>
    <row r="89" spans="1:4" ht="46.5" customHeight="1">
      <c r="A89" s="31" t="s">
        <v>185</v>
      </c>
      <c r="B89" s="32" t="s">
        <v>135</v>
      </c>
      <c r="C89" s="33">
        <v>48.2</v>
      </c>
      <c r="D89" s="33">
        <v>0</v>
      </c>
    </row>
    <row r="90" spans="1:4" ht="59.25" customHeight="1">
      <c r="A90" s="26" t="s">
        <v>171</v>
      </c>
      <c r="B90" s="27" t="s">
        <v>173</v>
      </c>
      <c r="C90" s="28">
        <f>C91</f>
        <v>127.4</v>
      </c>
      <c r="D90" s="28">
        <f>D91</f>
        <v>127.4</v>
      </c>
    </row>
    <row r="91" spans="1:4" ht="68.25" customHeight="1">
      <c r="A91" s="31" t="s">
        <v>172</v>
      </c>
      <c r="B91" s="32" t="s">
        <v>170</v>
      </c>
      <c r="C91" s="33">
        <v>127.4</v>
      </c>
      <c r="D91" s="33">
        <v>127.4</v>
      </c>
    </row>
    <row r="92" spans="1:4" ht="19.5" customHeight="1">
      <c r="A92" s="25" t="s">
        <v>48</v>
      </c>
      <c r="B92" s="23" t="s">
        <v>49</v>
      </c>
      <c r="C92" s="24">
        <f>C93+C108+C111+C114</f>
        <v>1653.3999999999999</v>
      </c>
      <c r="D92" s="24">
        <f>D93+D108+D111+D114</f>
        <v>1658.7</v>
      </c>
    </row>
    <row r="93" spans="1:4" ht="35.25" customHeight="1">
      <c r="A93" s="25" t="s">
        <v>237</v>
      </c>
      <c r="B93" s="23" t="s">
        <v>238</v>
      </c>
      <c r="C93" s="24">
        <f>C94</f>
        <v>151.5</v>
      </c>
      <c r="D93" s="24">
        <f>D94</f>
        <v>158.8</v>
      </c>
    </row>
    <row r="94" spans="1:4" ht="40.5" customHeight="1">
      <c r="A94" s="26" t="s">
        <v>237</v>
      </c>
      <c r="B94" s="27" t="s">
        <v>238</v>
      </c>
      <c r="C94" s="28">
        <f>C95+C97+C99+C101+C103+C105</f>
        <v>151.5</v>
      </c>
      <c r="D94" s="28">
        <f>D95+D97+D99+D101+D103+D105</f>
        <v>158.8</v>
      </c>
    </row>
    <row r="95" spans="1:4" ht="47.25" customHeight="1">
      <c r="A95" s="26" t="s">
        <v>245</v>
      </c>
      <c r="B95" s="27" t="s">
        <v>246</v>
      </c>
      <c r="C95" s="28">
        <f>C96</f>
        <v>12</v>
      </c>
      <c r="D95" s="28">
        <f>D96</f>
        <v>14</v>
      </c>
    </row>
    <row r="96" spans="1:4" s="11" customFormat="1" ht="60.75" customHeight="1">
      <c r="A96" s="31" t="s">
        <v>247</v>
      </c>
      <c r="B96" s="32" t="s">
        <v>248</v>
      </c>
      <c r="C96" s="33">
        <v>12</v>
      </c>
      <c r="D96" s="33">
        <v>14</v>
      </c>
    </row>
    <row r="97" spans="1:4" ht="59.25" customHeight="1">
      <c r="A97" s="26" t="s">
        <v>239</v>
      </c>
      <c r="B97" s="27" t="s">
        <v>240</v>
      </c>
      <c r="C97" s="28">
        <f>C98</f>
        <v>4</v>
      </c>
      <c r="D97" s="28">
        <f>D98</f>
        <v>4</v>
      </c>
    </row>
    <row r="98" spans="1:4" s="11" customFormat="1" ht="83.25" customHeight="1">
      <c r="A98" s="31" t="s">
        <v>241</v>
      </c>
      <c r="B98" s="32" t="s">
        <v>242</v>
      </c>
      <c r="C98" s="33">
        <v>4</v>
      </c>
      <c r="D98" s="33">
        <v>4</v>
      </c>
    </row>
    <row r="99" spans="1:4" ht="47.25" customHeight="1">
      <c r="A99" s="30" t="s">
        <v>243</v>
      </c>
      <c r="B99" s="39" t="s">
        <v>244</v>
      </c>
      <c r="C99" s="28">
        <f>C100</f>
        <v>4</v>
      </c>
      <c r="D99" s="28">
        <f>D100</f>
        <v>4</v>
      </c>
    </row>
    <row r="100" spans="1:4" s="11" customFormat="1" ht="73.5" customHeight="1">
      <c r="A100" s="31" t="s">
        <v>249</v>
      </c>
      <c r="B100" s="38" t="s">
        <v>250</v>
      </c>
      <c r="C100" s="33">
        <v>4</v>
      </c>
      <c r="D100" s="33">
        <v>4</v>
      </c>
    </row>
    <row r="101" spans="1:4" ht="57" customHeight="1">
      <c r="A101" s="26" t="s">
        <v>251</v>
      </c>
      <c r="B101" s="20" t="s">
        <v>252</v>
      </c>
      <c r="C101" s="28">
        <f>C102</f>
        <v>75.5</v>
      </c>
      <c r="D101" s="28">
        <f>D102</f>
        <v>78.8</v>
      </c>
    </row>
    <row r="102" spans="1:4" ht="87" customHeight="1">
      <c r="A102" s="31" t="s">
        <v>253</v>
      </c>
      <c r="B102" s="38" t="s">
        <v>254</v>
      </c>
      <c r="C102" s="28">
        <v>75.5</v>
      </c>
      <c r="D102" s="28">
        <v>78.8</v>
      </c>
    </row>
    <row r="103" spans="1:4" ht="50.25" customHeight="1">
      <c r="A103" s="30" t="s">
        <v>255</v>
      </c>
      <c r="B103" s="20" t="s">
        <v>256</v>
      </c>
      <c r="C103" s="33">
        <f>C104</f>
        <v>8</v>
      </c>
      <c r="D103" s="33">
        <f>D104</f>
        <v>8</v>
      </c>
    </row>
    <row r="104" spans="1:4" s="11" customFormat="1" ht="69" customHeight="1">
      <c r="A104" s="31" t="s">
        <v>257</v>
      </c>
      <c r="B104" s="38" t="s">
        <v>258</v>
      </c>
      <c r="C104" s="33">
        <f>4+4</f>
        <v>8</v>
      </c>
      <c r="D104" s="33">
        <f>4+4</f>
        <v>8</v>
      </c>
    </row>
    <row r="105" spans="1:4" ht="57" customHeight="1">
      <c r="A105" s="26" t="s">
        <v>259</v>
      </c>
      <c r="B105" s="20" t="s">
        <v>260</v>
      </c>
      <c r="C105" s="28">
        <f>C107+C106</f>
        <v>48</v>
      </c>
      <c r="D105" s="28">
        <f>D107+D106</f>
        <v>50</v>
      </c>
    </row>
    <row r="106" spans="1:4" s="11" customFormat="1" ht="81" customHeight="1">
      <c r="A106" s="31" t="s">
        <v>282</v>
      </c>
      <c r="B106" s="38" t="s">
        <v>263</v>
      </c>
      <c r="C106" s="33">
        <v>10</v>
      </c>
      <c r="D106" s="33">
        <v>10</v>
      </c>
    </row>
    <row r="107" spans="1:4" s="11" customFormat="1" ht="73.5" customHeight="1">
      <c r="A107" s="31" t="s">
        <v>261</v>
      </c>
      <c r="B107" s="40" t="s">
        <v>262</v>
      </c>
      <c r="C107" s="33">
        <v>38</v>
      </c>
      <c r="D107" s="33">
        <v>40</v>
      </c>
    </row>
    <row r="108" spans="1:4" ht="37.5" customHeight="1">
      <c r="A108" s="25" t="s">
        <v>264</v>
      </c>
      <c r="B108" s="43" t="s">
        <v>266</v>
      </c>
      <c r="C108" s="24">
        <f>C109+C110</f>
        <v>132</v>
      </c>
      <c r="D108" s="24">
        <f>D109+D110</f>
        <v>132</v>
      </c>
    </row>
    <row r="109" spans="1:4" s="11" customFormat="1" ht="57.75" customHeight="1">
      <c r="A109" s="31" t="s">
        <v>265</v>
      </c>
      <c r="B109" s="40" t="s">
        <v>267</v>
      </c>
      <c r="C109" s="33">
        <f>2+100</f>
        <v>102</v>
      </c>
      <c r="D109" s="33">
        <f>2+100</f>
        <v>102</v>
      </c>
    </row>
    <row r="110" spans="1:4" s="11" customFormat="1" ht="45.75" customHeight="1">
      <c r="A110" s="31" t="s">
        <v>269</v>
      </c>
      <c r="B110" s="40" t="s">
        <v>268</v>
      </c>
      <c r="C110" s="33">
        <f>30</f>
        <v>30</v>
      </c>
      <c r="D110" s="33">
        <f>30</f>
        <v>30</v>
      </c>
    </row>
    <row r="111" spans="1:4" ht="84" customHeight="1">
      <c r="A111" s="22" t="s">
        <v>270</v>
      </c>
      <c r="B111" s="44" t="s">
        <v>271</v>
      </c>
      <c r="C111" s="19">
        <f>C112</f>
        <v>774.6</v>
      </c>
      <c r="D111" s="19">
        <f>D112</f>
        <v>772.6</v>
      </c>
    </row>
    <row r="112" spans="1:4" ht="58.5" customHeight="1">
      <c r="A112" s="45" t="s">
        <v>273</v>
      </c>
      <c r="B112" s="27" t="s">
        <v>274</v>
      </c>
      <c r="C112" s="28">
        <f>C113</f>
        <v>774.6</v>
      </c>
      <c r="D112" s="28">
        <f>D113</f>
        <v>772.6</v>
      </c>
    </row>
    <row r="113" spans="1:4" ht="65.25" customHeight="1">
      <c r="A113" s="31" t="s">
        <v>272</v>
      </c>
      <c r="B113" s="32" t="s">
        <v>275</v>
      </c>
      <c r="C113" s="28">
        <v>774.6</v>
      </c>
      <c r="D113" s="28">
        <v>772.6</v>
      </c>
    </row>
    <row r="114" spans="1:4" s="16" customFormat="1" ht="33" customHeight="1">
      <c r="A114" s="22" t="s">
        <v>276</v>
      </c>
      <c r="B114" s="44" t="s">
        <v>277</v>
      </c>
      <c r="C114" s="19">
        <f>C115</f>
        <v>595.3</v>
      </c>
      <c r="D114" s="19">
        <f>D115</f>
        <v>595.3</v>
      </c>
    </row>
    <row r="115" spans="1:4" ht="35.25" customHeight="1">
      <c r="A115" s="26" t="s">
        <v>280</v>
      </c>
      <c r="B115" s="27" t="s">
        <v>277</v>
      </c>
      <c r="C115" s="28">
        <f>C116</f>
        <v>595.3</v>
      </c>
      <c r="D115" s="28">
        <f>D116</f>
        <v>595.3</v>
      </c>
    </row>
    <row r="116" spans="1:4" s="11" customFormat="1" ht="58.5" customHeight="1">
      <c r="A116" s="31" t="s">
        <v>278</v>
      </c>
      <c r="B116" s="32" t="s">
        <v>279</v>
      </c>
      <c r="C116" s="33">
        <v>595.3</v>
      </c>
      <c r="D116" s="33">
        <v>595.3</v>
      </c>
    </row>
    <row r="117" spans="1:4" s="11" customFormat="1" ht="12.75">
      <c r="A117" s="25" t="s">
        <v>94</v>
      </c>
      <c r="B117" s="43" t="s">
        <v>95</v>
      </c>
      <c r="C117" s="24">
        <f>C118</f>
        <v>0</v>
      </c>
      <c r="D117" s="24">
        <f>D118</f>
        <v>0</v>
      </c>
    </row>
    <row r="118" spans="1:4" s="11" customFormat="1" ht="12.75">
      <c r="A118" s="26" t="s">
        <v>129</v>
      </c>
      <c r="B118" s="39" t="s">
        <v>130</v>
      </c>
      <c r="C118" s="28">
        <f>C119</f>
        <v>0</v>
      </c>
      <c r="D118" s="28">
        <f>D119</f>
        <v>0</v>
      </c>
    </row>
    <row r="119" spans="1:4" ht="12.75">
      <c r="A119" s="41" t="s">
        <v>96</v>
      </c>
      <c r="B119" s="40" t="s">
        <v>97</v>
      </c>
      <c r="C119" s="33">
        <v>0</v>
      </c>
      <c r="D119" s="33">
        <v>0</v>
      </c>
    </row>
    <row r="120" spans="1:4" ht="18.75" customHeight="1">
      <c r="A120" s="22" t="s">
        <v>50</v>
      </c>
      <c r="B120" s="23" t="s">
        <v>51</v>
      </c>
      <c r="C120" s="24">
        <f>C121+C152+C155</f>
        <v>2065561.6000000003</v>
      </c>
      <c r="D120" s="24">
        <f>D121+D152+D155</f>
        <v>2078717.6000000006</v>
      </c>
    </row>
    <row r="121" spans="1:4" ht="28.5" customHeight="1">
      <c r="A121" s="26" t="s">
        <v>52</v>
      </c>
      <c r="B121" s="27" t="s">
        <v>53</v>
      </c>
      <c r="C121" s="28">
        <f>C122+C125+C136+C147</f>
        <v>2065561.6000000003</v>
      </c>
      <c r="D121" s="28">
        <f>D122+D125+D136+D147</f>
        <v>2078717.6000000006</v>
      </c>
    </row>
    <row r="122" spans="1:4" ht="25.5">
      <c r="A122" s="25" t="s">
        <v>160</v>
      </c>
      <c r="B122" s="23" t="s">
        <v>186</v>
      </c>
      <c r="C122" s="24">
        <f>C123</f>
        <v>348004.4</v>
      </c>
      <c r="D122" s="24">
        <f>D123</f>
        <v>362213.9</v>
      </c>
    </row>
    <row r="123" spans="1:4" ht="12.75">
      <c r="A123" s="26" t="s">
        <v>54</v>
      </c>
      <c r="B123" s="27" t="s">
        <v>187</v>
      </c>
      <c r="C123" s="28">
        <f>SUM(C124:C124)</f>
        <v>348004.4</v>
      </c>
      <c r="D123" s="28">
        <f>SUM(D124:D124)</f>
        <v>362213.9</v>
      </c>
    </row>
    <row r="124" spans="1:4" ht="28.5" customHeight="1">
      <c r="A124" s="31" t="s">
        <v>63</v>
      </c>
      <c r="B124" s="32" t="s">
        <v>188</v>
      </c>
      <c r="C124" s="33">
        <v>348004.4</v>
      </c>
      <c r="D124" s="33">
        <v>362213.9</v>
      </c>
    </row>
    <row r="125" spans="1:4" ht="29.25" customHeight="1">
      <c r="A125" s="25" t="s">
        <v>126</v>
      </c>
      <c r="B125" s="23" t="s">
        <v>189</v>
      </c>
      <c r="C125" s="24">
        <f>C134+C126+C130+C132+C128</f>
        <v>185184.1</v>
      </c>
      <c r="D125" s="24">
        <f>D134+D126+D130+D132+D128</f>
        <v>179569.6</v>
      </c>
    </row>
    <row r="126" spans="1:4" ht="43.5" customHeight="1">
      <c r="A126" s="26" t="s">
        <v>67</v>
      </c>
      <c r="B126" s="27" t="s">
        <v>190</v>
      </c>
      <c r="C126" s="28">
        <f>SUM(C127)</f>
        <v>393.7</v>
      </c>
      <c r="D126" s="28">
        <f>SUM(D127)</f>
        <v>393.7</v>
      </c>
    </row>
    <row r="127" spans="1:4" ht="54" customHeight="1">
      <c r="A127" s="31" t="s">
        <v>290</v>
      </c>
      <c r="B127" s="32" t="s">
        <v>191</v>
      </c>
      <c r="C127" s="33">
        <v>393.7</v>
      </c>
      <c r="D127" s="33">
        <v>393.7</v>
      </c>
    </row>
    <row r="128" spans="1:4" ht="28.5" customHeight="1">
      <c r="A128" s="26" t="s">
        <v>178</v>
      </c>
      <c r="B128" s="27" t="s">
        <v>192</v>
      </c>
      <c r="C128" s="33">
        <f>C129</f>
        <v>6987.2</v>
      </c>
      <c r="D128" s="33">
        <f>D129</f>
        <v>7144</v>
      </c>
    </row>
    <row r="129" spans="1:4" ht="27" customHeight="1">
      <c r="A129" s="31" t="s">
        <v>179</v>
      </c>
      <c r="B129" s="32" t="s">
        <v>193</v>
      </c>
      <c r="C129" s="33">
        <f>6663+324.2</f>
        <v>6987.2</v>
      </c>
      <c r="D129" s="33">
        <f>6663+481</f>
        <v>7144</v>
      </c>
    </row>
    <row r="130" spans="1:4" ht="23.25" customHeight="1">
      <c r="A130" s="26" t="s">
        <v>169</v>
      </c>
      <c r="B130" s="27" t="s">
        <v>194</v>
      </c>
      <c r="C130" s="28">
        <f>C131</f>
        <v>5190.8</v>
      </c>
      <c r="D130" s="28">
        <f>D131</f>
        <v>0</v>
      </c>
    </row>
    <row r="131" spans="1:4" ht="33.75" customHeight="1">
      <c r="A131" s="31" t="s">
        <v>176</v>
      </c>
      <c r="B131" s="32" t="s">
        <v>195</v>
      </c>
      <c r="C131" s="33">
        <f>3166.4+2024.4</f>
        <v>5190.8</v>
      </c>
      <c r="D131" s="33">
        <v>0</v>
      </c>
    </row>
    <row r="132" spans="1:4" ht="35.25" customHeight="1">
      <c r="A132" s="26" t="s">
        <v>225</v>
      </c>
      <c r="B132" s="27" t="s">
        <v>196</v>
      </c>
      <c r="C132" s="28">
        <f>C133</f>
        <v>15708.1</v>
      </c>
      <c r="D132" s="28">
        <f>D133</f>
        <v>16377.400000000001</v>
      </c>
    </row>
    <row r="133" spans="1:4" ht="25.5" customHeight="1">
      <c r="A133" s="31" t="s">
        <v>226</v>
      </c>
      <c r="B133" s="32" t="s">
        <v>197</v>
      </c>
      <c r="C133" s="33">
        <f>9582+6126.1</f>
        <v>15708.1</v>
      </c>
      <c r="D133" s="33">
        <f>9990.2+6387.2</f>
        <v>16377.400000000001</v>
      </c>
    </row>
    <row r="134" spans="1:4" ht="17.25" customHeight="1">
      <c r="A134" s="26" t="s">
        <v>55</v>
      </c>
      <c r="B134" s="27" t="s">
        <v>198</v>
      </c>
      <c r="C134" s="28">
        <f>C135</f>
        <v>156904.3</v>
      </c>
      <c r="D134" s="28">
        <f>D135</f>
        <v>155654.5</v>
      </c>
    </row>
    <row r="135" spans="1:4" ht="19.5" customHeight="1">
      <c r="A135" s="31" t="s">
        <v>127</v>
      </c>
      <c r="B135" s="32" t="s">
        <v>199</v>
      </c>
      <c r="C135" s="33">
        <f>45933.7+102.8+434.3+327.1+36284.9+9169.1+4002.2+607.9+32652.5+5264+21083.9+277+764.9</f>
        <v>156904.3</v>
      </c>
      <c r="D135" s="33">
        <f>44675.9+102.7+434.4+36284.9+9169.1+4002.2+607.9+32652.5+5264+810000.8+327.1+21083.9+285+764.9-810000.8</f>
        <v>155654.5</v>
      </c>
    </row>
    <row r="136" spans="1:4" ht="31.5" customHeight="1">
      <c r="A136" s="25" t="s">
        <v>161</v>
      </c>
      <c r="B136" s="23" t="s">
        <v>200</v>
      </c>
      <c r="C136" s="24">
        <f>SUM(C137+C139+C141+C143+C145)</f>
        <v>1492914.3000000003</v>
      </c>
      <c r="D136" s="24">
        <f>SUM(D137+D139+D141+D143+D145)</f>
        <v>1497462.0000000005</v>
      </c>
    </row>
    <row r="137" spans="1:4" ht="33.75" customHeight="1">
      <c r="A137" s="26" t="s">
        <v>57</v>
      </c>
      <c r="B137" s="27" t="s">
        <v>201</v>
      </c>
      <c r="C137" s="28">
        <f>SUM(C138)</f>
        <v>1411329.3000000005</v>
      </c>
      <c r="D137" s="28">
        <f>SUM(D138)</f>
        <v>1413793.6000000006</v>
      </c>
    </row>
    <row r="138" spans="1:4" ht="33.75" customHeight="1">
      <c r="A138" s="31" t="s">
        <v>165</v>
      </c>
      <c r="B138" s="32" t="s">
        <v>202</v>
      </c>
      <c r="C138" s="33">
        <f>1217309.5+56654+9094+69489.4+17583.6+7535.6+1737.4+1578+313.1+3035.1+2.6+10.1+15208.4+389.1+120.6+828.5+10902.1-461.8</f>
        <v>1411329.3000000005</v>
      </c>
      <c r="D138" s="33">
        <f>1217309.5+56654+9094+69489.4+17583.6+7535.6+1737.4+1578+331.5+3126.2+2.6+10.1+4000+13577.1+389.1+120.6+828.5+10902.1-475.7</f>
        <v>1413793.6000000006</v>
      </c>
    </row>
    <row r="139" spans="1:4" ht="55.5" customHeight="1">
      <c r="A139" s="26" t="s">
        <v>157</v>
      </c>
      <c r="B139" s="27" t="s">
        <v>203</v>
      </c>
      <c r="C139" s="28">
        <f>C140</f>
        <v>35569</v>
      </c>
      <c r="D139" s="28">
        <f>D140</f>
        <v>35569</v>
      </c>
    </row>
    <row r="140" spans="1:4" ht="69" customHeight="1">
      <c r="A140" s="31" t="s">
        <v>156</v>
      </c>
      <c r="B140" s="32" t="s">
        <v>204</v>
      </c>
      <c r="C140" s="33">
        <v>35569</v>
      </c>
      <c r="D140" s="33">
        <v>35569</v>
      </c>
    </row>
    <row r="141" spans="1:4" ht="49.5" customHeight="1">
      <c r="A141" s="26" t="s">
        <v>141</v>
      </c>
      <c r="B141" s="27" t="s">
        <v>205</v>
      </c>
      <c r="C141" s="33">
        <f>C142</f>
        <v>39322.9</v>
      </c>
      <c r="D141" s="33">
        <f>D142</f>
        <v>41195.4</v>
      </c>
    </row>
    <row r="142" spans="1:4" ht="54" customHeight="1">
      <c r="A142" s="31" t="s">
        <v>142</v>
      </c>
      <c r="B142" s="32" t="s">
        <v>206</v>
      </c>
      <c r="C142" s="33">
        <v>39322.9</v>
      </c>
      <c r="D142" s="33">
        <v>41195.4</v>
      </c>
    </row>
    <row r="143" spans="1:4" ht="39.75" customHeight="1">
      <c r="A143" s="26" t="s">
        <v>167</v>
      </c>
      <c r="B143" s="27" t="s">
        <v>207</v>
      </c>
      <c r="C143" s="28">
        <f>C144</f>
        <v>9.9</v>
      </c>
      <c r="D143" s="28">
        <f>D144</f>
        <v>52.7</v>
      </c>
    </row>
    <row r="144" spans="1:4" ht="52.5" customHeight="1">
      <c r="A144" s="31" t="s">
        <v>168</v>
      </c>
      <c r="B144" s="32" t="s">
        <v>208</v>
      </c>
      <c r="C144" s="33">
        <v>9.9</v>
      </c>
      <c r="D144" s="33">
        <v>52.7</v>
      </c>
    </row>
    <row r="145" spans="1:4" ht="25.5">
      <c r="A145" s="26" t="s">
        <v>56</v>
      </c>
      <c r="B145" s="27" t="s">
        <v>209</v>
      </c>
      <c r="C145" s="28">
        <f>C146</f>
        <v>6683.2</v>
      </c>
      <c r="D145" s="28">
        <f>D146</f>
        <v>6851.3</v>
      </c>
    </row>
    <row r="146" spans="1:4" ht="27.75" customHeight="1">
      <c r="A146" s="31" t="s">
        <v>164</v>
      </c>
      <c r="B146" s="32" t="s">
        <v>210</v>
      </c>
      <c r="C146" s="33">
        <f>1322+5361.2</f>
        <v>6683.2</v>
      </c>
      <c r="D146" s="33">
        <f>1322+5529.3</f>
        <v>6851.3</v>
      </c>
    </row>
    <row r="147" spans="1:4" ht="21" customHeight="1">
      <c r="A147" s="25" t="s">
        <v>58</v>
      </c>
      <c r="B147" s="23" t="s">
        <v>211</v>
      </c>
      <c r="C147" s="24">
        <f>C150+C148</f>
        <v>39458.799999999996</v>
      </c>
      <c r="D147" s="24">
        <f>D150+D148</f>
        <v>39472.1</v>
      </c>
    </row>
    <row r="148" spans="1:4" ht="48" customHeight="1">
      <c r="A148" s="26" t="s">
        <v>292</v>
      </c>
      <c r="B148" s="27" t="s">
        <v>293</v>
      </c>
      <c r="C148" s="28">
        <f>C149</f>
        <v>36435.2</v>
      </c>
      <c r="D148" s="28">
        <f>D149</f>
        <v>36435.2</v>
      </c>
    </row>
    <row r="149" spans="1:4" ht="63" customHeight="1">
      <c r="A149" s="31" t="s">
        <v>294</v>
      </c>
      <c r="B149" s="32" t="s">
        <v>295</v>
      </c>
      <c r="C149" s="33">
        <v>36435.2</v>
      </c>
      <c r="D149" s="33">
        <v>36435.2</v>
      </c>
    </row>
    <row r="150" spans="1:4" ht="24.75" customHeight="1">
      <c r="A150" s="30" t="s">
        <v>59</v>
      </c>
      <c r="B150" s="27" t="s">
        <v>212</v>
      </c>
      <c r="C150" s="28">
        <f>SUM(C151)</f>
        <v>3023.6</v>
      </c>
      <c r="D150" s="28">
        <f>SUM(D151)</f>
        <v>3036.8999999999996</v>
      </c>
    </row>
    <row r="151" spans="1:4" ht="32.25" customHeight="1">
      <c r="A151" s="41" t="s">
        <v>166</v>
      </c>
      <c r="B151" s="32" t="s">
        <v>213</v>
      </c>
      <c r="C151" s="33">
        <f>2791.8+72.7+159.1</f>
        <v>3023.6</v>
      </c>
      <c r="D151" s="33">
        <f>2805.1+72.7+159.1</f>
        <v>3036.8999999999996</v>
      </c>
    </row>
    <row r="152" spans="1:4" ht="18.75" customHeight="1">
      <c r="A152" s="25" t="s">
        <v>60</v>
      </c>
      <c r="B152" s="23" t="s">
        <v>214</v>
      </c>
      <c r="C152" s="24">
        <f>C153</f>
        <v>0</v>
      </c>
      <c r="D152" s="24">
        <f>D153</f>
        <v>0</v>
      </c>
    </row>
    <row r="153" spans="1:4" ht="18.75" customHeight="1">
      <c r="A153" s="26" t="s">
        <v>128</v>
      </c>
      <c r="B153" s="27" t="s">
        <v>215</v>
      </c>
      <c r="C153" s="28">
        <f>C154</f>
        <v>0</v>
      </c>
      <c r="D153" s="28">
        <f>D154</f>
        <v>0</v>
      </c>
    </row>
    <row r="154" spans="1:4" ht="20.25" customHeight="1">
      <c r="A154" s="31" t="s">
        <v>61</v>
      </c>
      <c r="B154" s="32" t="s">
        <v>216</v>
      </c>
      <c r="C154" s="33">
        <v>0</v>
      </c>
      <c r="D154" s="33">
        <v>0</v>
      </c>
    </row>
    <row r="155" spans="1:4" ht="40.5" customHeight="1">
      <c r="A155" s="22" t="s">
        <v>134</v>
      </c>
      <c r="B155" s="44" t="s">
        <v>163</v>
      </c>
      <c r="C155" s="46">
        <f>C156</f>
        <v>0</v>
      </c>
      <c r="D155" s="46">
        <f>D156</f>
        <v>0</v>
      </c>
    </row>
    <row r="156" spans="1:4" ht="40.5" customHeight="1">
      <c r="A156" s="30" t="s">
        <v>177</v>
      </c>
      <c r="B156" s="20" t="s">
        <v>217</v>
      </c>
      <c r="C156" s="47">
        <v>0</v>
      </c>
      <c r="D156" s="47">
        <v>0</v>
      </c>
    </row>
    <row r="157" spans="1:4" ht="21" customHeight="1">
      <c r="A157" s="22" t="s">
        <v>62</v>
      </c>
      <c r="B157" s="23"/>
      <c r="C157" s="24">
        <f>C12+C120</f>
        <v>3092700.3000000003</v>
      </c>
      <c r="D157" s="24">
        <f>D12+D120</f>
        <v>3125150.2000000007</v>
      </c>
    </row>
  </sheetData>
  <sheetProtection/>
  <mergeCells count="9">
    <mergeCell ref="A6:D6"/>
    <mergeCell ref="A9:A10"/>
    <mergeCell ref="B9:B10"/>
    <mergeCell ref="B1:D1"/>
    <mergeCell ref="B2:D2"/>
    <mergeCell ref="B3:D3"/>
    <mergeCell ref="C8:D8"/>
    <mergeCell ref="C9:D9"/>
    <mergeCell ref="A7:D7"/>
  </mergeCells>
  <printOptions/>
  <pageMargins left="0.7086614173228347" right="0.15748031496062992" top="0.4724409448818898" bottom="0.3149606299212598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2020-06-08T11:59:48Z</cp:lastPrinted>
  <dcterms:created xsi:type="dcterms:W3CDTF">1996-10-08T23:32:33Z</dcterms:created>
  <dcterms:modified xsi:type="dcterms:W3CDTF">2020-12-05T18:16:52Z</dcterms:modified>
  <cp:category/>
  <cp:version/>
  <cp:contentType/>
  <cp:contentStatus/>
</cp:coreProperties>
</file>