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360" windowWidth="9720" windowHeight="7080" activeTab="1"/>
  </bookViews>
  <sheets>
    <sheet name="таблица 1" sheetId="58" r:id="rId1"/>
    <sheet name="таблица 2" sheetId="57" r:id="rId2"/>
  </sheets>
  <definedNames>
    <definedName name="_xlnm.Print_Titles" localSheetId="0">'таблица 1'!$4:$6</definedName>
    <definedName name="_xlnm.Print_Titles" localSheetId="1">'таблица 2'!$5:$7</definedName>
  </definedNames>
  <calcPr calcId="125725"/>
</workbook>
</file>

<file path=xl/calcChain.xml><?xml version="1.0" encoding="utf-8"?>
<calcChain xmlns="http://schemas.openxmlformats.org/spreadsheetml/2006/main">
  <c r="B25" i="57"/>
  <c r="F25"/>
  <c r="G25"/>
  <c r="E25"/>
  <c r="F48"/>
  <c r="G48"/>
  <c r="F45"/>
  <c r="G45"/>
  <c r="F42"/>
  <c r="G42"/>
  <c r="F37" l="1"/>
  <c r="G37"/>
  <c r="E39"/>
  <c r="G21"/>
  <c r="G11"/>
  <c r="C11" i="58"/>
  <c r="C10"/>
  <c r="C16"/>
  <c r="E43" i="57"/>
  <c r="E61"/>
  <c r="E58" s="1"/>
  <c r="E48"/>
  <c r="B50"/>
  <c r="B38"/>
  <c r="E37"/>
  <c r="E35" l="1"/>
  <c r="E21"/>
  <c r="D21" i="58" l="1"/>
  <c r="C21"/>
  <c r="D18"/>
  <c r="C18"/>
  <c r="D16"/>
  <c r="D9"/>
  <c r="C9"/>
  <c r="B49" i="57"/>
  <c r="E45"/>
  <c r="B47"/>
  <c r="C8" i="58" l="1"/>
  <c r="C7" s="1"/>
  <c r="C23" s="1"/>
  <c r="C25" s="1"/>
  <c r="D8"/>
  <c r="D7" s="1"/>
  <c r="D23" s="1"/>
  <c r="D25" s="1"/>
  <c r="B61" i="57"/>
  <c r="B64"/>
  <c r="B63" s="1"/>
  <c r="F63"/>
  <c r="G63"/>
  <c r="E63"/>
  <c r="B62"/>
  <c r="B55"/>
  <c r="B54"/>
  <c r="B59"/>
  <c r="B44"/>
  <c r="B60"/>
  <c r="B46"/>
  <c r="E42"/>
  <c r="B41"/>
  <c r="B57"/>
  <c r="B56" s="1"/>
  <c r="E56"/>
  <c r="B58" l="1"/>
  <c r="B43"/>
  <c r="B40" l="1"/>
  <c r="B53"/>
  <c r="E51"/>
  <c r="B52" l="1"/>
  <c r="B51" s="1"/>
  <c r="B48"/>
  <c r="B39"/>
  <c r="B42" l="1"/>
  <c r="B45"/>
  <c r="B37"/>
  <c r="F35"/>
  <c r="C13"/>
  <c r="C9" s="1"/>
  <c r="C8" s="1"/>
  <c r="C65" l="1"/>
  <c r="C67" s="1"/>
  <c r="F23" l="1"/>
  <c r="F22" s="1"/>
  <c r="E23"/>
  <c r="E22" s="1"/>
  <c r="B24"/>
  <c r="B23" s="1"/>
  <c r="B22" s="1"/>
  <c r="G23"/>
  <c r="G22" s="1"/>
  <c r="E16"/>
  <c r="G17"/>
  <c r="G16" s="1"/>
  <c r="F8"/>
  <c r="B30"/>
  <c r="B32"/>
  <c r="B31" s="1"/>
  <c r="E31"/>
  <c r="B12" l="1"/>
  <c r="B29"/>
  <c r="F26"/>
  <c r="F65" s="1"/>
  <c r="E26"/>
  <c r="G27"/>
  <c r="G26" s="1"/>
  <c r="B28"/>
  <c r="B11" l="1"/>
  <c r="G9"/>
  <c r="G8" s="1"/>
  <c r="F20"/>
  <c r="G20"/>
  <c r="G19" s="1"/>
  <c r="G65" s="1"/>
  <c r="B36"/>
  <c r="B35" s="1"/>
  <c r="E20" l="1"/>
  <c r="E19" s="1"/>
  <c r="E33" l="1"/>
  <c r="B34"/>
  <c r="B33" s="1"/>
  <c r="B27"/>
  <c r="B26" s="1"/>
  <c r="B18" l="1"/>
  <c r="B17" s="1"/>
  <c r="B16" s="1"/>
  <c r="B10"/>
  <c r="B9" s="1"/>
  <c r="B15"/>
  <c r="B21"/>
  <c r="B20" s="1"/>
  <c r="B19" s="1"/>
  <c r="E14" l="1"/>
  <c r="E8" s="1"/>
  <c r="E65" s="1"/>
  <c r="B14" l="1"/>
  <c r="B8" s="1"/>
  <c r="B65" s="1"/>
  <c r="B67" l="1"/>
</calcChain>
</file>

<file path=xl/sharedStrings.xml><?xml version="1.0" encoding="utf-8"?>
<sst xmlns="http://schemas.openxmlformats.org/spreadsheetml/2006/main" count="149" uniqueCount="134">
  <si>
    <t>№ п/п</t>
  </si>
  <si>
    <t>На какие цели</t>
  </si>
  <si>
    <t>Администрация города Урай</t>
  </si>
  <si>
    <t>1.</t>
  </si>
  <si>
    <t>2.</t>
  </si>
  <si>
    <t>3.</t>
  </si>
  <si>
    <t>Итого расходов</t>
  </si>
  <si>
    <t>4.</t>
  </si>
  <si>
    <t>1.1.</t>
  </si>
  <si>
    <t>5.</t>
  </si>
  <si>
    <t>ГРБС</t>
  </si>
  <si>
    <t>3.1.</t>
  </si>
  <si>
    <t>1.2.</t>
  </si>
  <si>
    <t xml:space="preserve">Сумма корректировки  </t>
  </si>
  <si>
    <t>2.1.</t>
  </si>
  <si>
    <t>Муниципальная программа "Развитие образования и молодежной политики в городе Урай" на 2019-2030 годы</t>
  </si>
  <si>
    <t>Управление образования и молодежной политики администрации города Урай</t>
  </si>
  <si>
    <t>(тыс.рублей)</t>
  </si>
  <si>
    <t>Корректировка расходов бюджета городского округа город Урай  на 2020 год и на плановый период 2021 и 2022 годов</t>
  </si>
  <si>
    <t>Муниципальная программа «Совершенствование и развитие муниципального управления в городе Урай» на 2018-2030 годы</t>
  </si>
  <si>
    <t xml:space="preserve">Местный бюджет </t>
  </si>
  <si>
    <t>Субсидии ФБ,ОБ всего, в том числе:</t>
  </si>
  <si>
    <t>Итого расходы бюджета города с учетом корректировки</t>
  </si>
  <si>
    <t>Иные межбюджетные трансферты всего, в том числе:</t>
  </si>
  <si>
    <t>увеличение ассигнований по содействию трудоустройству граждан (не занятых трудовой деятельностью и безработных граждан (общественные работы) и временное трудоустройство не занятых трудовой деятельностью и безработных граждан, испытывающих трудности в поиске работы (дополнительные договора на общественные работы 30 чел.)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</si>
  <si>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</si>
  <si>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</si>
  <si>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Субвенции ОБ, в том числе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</si>
  <si>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</si>
  <si>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5.1.</t>
  </si>
  <si>
    <t>5.2.</t>
  </si>
  <si>
    <t>5.3.</t>
  </si>
  <si>
    <t>Таблица 2 к пояснительной записке</t>
  </si>
  <si>
    <t>Муниципальная программа "Поддержка социально ориентированных некоммерческих организаций в городе Урай" на 2019-2030 годы</t>
  </si>
  <si>
    <t>Комитет по финансам администрации города Урай</t>
  </si>
  <si>
    <t>уменьшение ассигнований по организации питания детей в возрасте от 6 до 17 лет в лагерях с дневным пребыванием детей и палаточных лагерях</t>
  </si>
  <si>
    <t>улучшение МТБ в рамках организации и проведения призыва на военную службу (победители конкурса на лучшую подготовку граждан РФ в муниципальных образованиях ХМАО-Югры к военной службе, организацию и проведение призыва на военную службу) (форма, компасы, спальники, рюкзаки, армейские палатки, информационные стенды)</t>
  </si>
  <si>
    <t>доля софинансирования местного бюджета  в рамках организации и проведения призыва на военную службу (победители конкурса на лучшую подготовку граждан РФ в муниципальных образованиях ХМАО-Югры к военной службе, организации и проведении призыва на военную службу)</t>
  </si>
  <si>
    <t>перераспределение средств в связи со сложившейся экономией средств в результате отмены мероприятий (гражданско-патриотическое воспитание детей, лагерь весна)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</si>
  <si>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направлений (региональный проект "Успех каждого ребенка" национальный проект "Образование") (ФБ,ОБ)</t>
  </si>
  <si>
    <t>доля софинансирования местного бюджета  в рамках организации и создания новых мест в образовательных организациях различных типов для реализации дополнительных общеразвивающих программ всех направлений  (региональный проект "Успех каждого ребенка" национальный проект "Образование")</t>
  </si>
  <si>
    <t>уменьшение ассигнований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</si>
  <si>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именные премии для учащихся общеобразовательных учреждений города Урай</t>
  </si>
  <si>
    <t>Средства ООО«ЛУКОЙЛ-Западная Сибирь»</t>
  </si>
  <si>
    <t>4.1.</t>
  </si>
  <si>
    <t>Решение Думы от 29.04.2020 №29</t>
  </si>
  <si>
    <t>2020 год</t>
  </si>
  <si>
    <t>2022 год</t>
  </si>
  <si>
    <t>Муниципальная программа «Развитие физической культуры, спорта и туризма в городе Урай» на 2019-2030 годы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</si>
  <si>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</si>
  <si>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Муниципальная программа «Обеспечение градостроительной деятельности на территории города Урай» на  2018-2030 годы</t>
  </si>
  <si>
    <t>Муниципальная программа «Развитие транспортной системы города Урай» на 2016-2020 годы</t>
  </si>
  <si>
    <t>Муниципальная программа "Капитальный ремонт и реконструкция коммунальной инфраструктуры города Урай" на 2014-2020 годы</t>
  </si>
  <si>
    <t>выполнение работ по установке искусственных дорожных неровностей в районе автостоянки мкр-на Западный, в районе пешеходного перехода по ул.Маяковского д.15, в районе проезда вдоль детского сада «Умка», вдоль проезда в районе школы №6, вдоль детского городка в районе здания «Силуэт» (мкр-н 2 д.70)</t>
  </si>
  <si>
    <t>выполнение работ по содержанию  (обновлению) противопожарного разрыва в районе СНТ "Заречное"</t>
  </si>
  <si>
    <t>приобретение трех МФУ формата А3</t>
  </si>
  <si>
    <t xml:space="preserve">завершение аварийных работ на мосту через р.Колосья </t>
  </si>
  <si>
    <t>Муниципальная программа "Профилактика правонарушений на территории города Урай" на 2018-2030 годы</t>
  </si>
  <si>
    <t xml:space="preserve">Муниципальная программа "Формирование современной городской среды муниципального образования город Урай" на 2018-2022 годы </t>
  </si>
  <si>
    <t>Таблица №1</t>
  </si>
  <si>
    <t>Корректировка по доходам к проекту решения Думы города Урай "О внесении изменений в бюджет городского округа город Урай на 2020 год и плановый период 2021 и 2022 годов"</t>
  </si>
  <si>
    <t xml:space="preserve">Наименование </t>
  </si>
  <si>
    <t>Код бюджетной классификации</t>
  </si>
  <si>
    <t>Сумма корректировки</t>
  </si>
  <si>
    <t>Примечание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</si>
  <si>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</si>
  <si>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</si>
  <si>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</si>
  <si>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</si>
  <si>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</si>
  <si>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</si>
  <si>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 (окружной бюджет)</t>
  </si>
  <si>
    <t>000 202 25491 04 0000 150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</si>
  <si>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 (федеральный бюджет)</t>
  </si>
  <si>
    <t>Субсидии 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 (окружной бюджет)</t>
  </si>
  <si>
    <t>000 202 29999 04 0000 150</t>
  </si>
  <si>
    <t>Субсидии 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 (окружной бюджет)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</si>
  <si>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 (окружной бюджет)</t>
  </si>
  <si>
    <t>Субсидии на поддержку малого и среднего предпринимательства (Основное мероприятие "Предоставление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инфекции") (окружной бюджет)</t>
  </si>
  <si>
    <t xml:space="preserve">СУБВЕНЦИИ БЮДЖЕТАМ СУБЪЕКТОВ РОССИЙСКОЙ ФЕДЕРАЦИИ И МУНИЦИПАЛЬНЫХ ОБРАЗОВАНИЙ всего, в том числе:                </t>
  </si>
  <si>
    <t>000 2 02 30000 00 0000 150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</si>
  <si>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(окружной бюджет)</t>
  </si>
  <si>
    <t>000 202 30024  04 0000 150</t>
  </si>
  <si>
    <t>000 2 02 40000 00 0000 150</t>
  </si>
  <si>
    <t>Иные межбюджетные трансферты на реализацию мероприятий по содействию трудоустройству граждан (Основное мероприятие "Содействие улучшению положения на рынке труда не занятых трудовой деятельностью и безработных граждан") (окружной бюджет)</t>
  </si>
  <si>
    <t>000 202 49999 04 0000 150</t>
  </si>
  <si>
    <t>Иные межбюджетные трансферты на реализацию мероприятия "Содействие трудоустройству граждан с инвалидностью и их адаптация на рынке труда"</t>
  </si>
  <si>
    <t>ПРОЧИЕ БЕЗВОЗМЕЗДНЫЕ ПОСТУПЛЕНИЯ</t>
  </si>
  <si>
    <t>000 2 07 00000 00 0000 150</t>
  </si>
  <si>
    <t xml:space="preserve"> -прочие безвозмездные поступления в бюджеты городских округов</t>
  </si>
  <si>
    <t>000 2 07 04050 04 0000 150</t>
  </si>
  <si>
    <t>ИТОГО ДОХОДОВ</t>
  </si>
  <si>
    <t>Итого доходы с учетом корректировки в июне 2020 года</t>
  </si>
  <si>
    <t>На основании уведомления № 230/05/292 от 27.03.2020 о предоставлении субсидии, субвенции, иного межбюджетного трансферта, имеющего целевое назначение на 2020 год и плановый период 2021 и 2022 годов Департамента финансов ХМАО-Югры</t>
  </si>
  <si>
    <t>На основании уведомления № 230/04/391 от 08.04.2020 о предоставлении субсидии, субвенции, иного межбюджетного трансферта, имеющего целевое назначение на 2020 год и плановый период 2021 и 2022 годов Департамента финансов ХМАО-Югры</t>
  </si>
  <si>
    <t>На основании уведомления № 230/05/418 от 14.05.2020 о предоставлении субсидии, субвенции, иного межбюджетного трансферта, имеющего целевое назначение на 2020 год и плановый период 2021 и 2022 годов Департамента финансов ХМАО-Югры</t>
  </si>
  <si>
    <t>На основании уведомления № 600/05/79 от 20.05.2020 о предоставлении субсидии, субвенции, иного межбюджетного трансферта, имеющего целевое назначение на 2020 год и плановый период 2021 и 2022 годов Департамента финансов ХМАО-Югры</t>
  </si>
  <si>
    <t>На основании уведомления № 350/05/28 от 14.05.2020 о предоставлении субсидии, субвенции, иного межбюджетного трансферта, имеющего целевое назначение на 2020 год и плановый период 2021 и 2022 годов Департамента финансов ХМАО-Югры</t>
  </si>
  <si>
    <t>На основании уведомления № 350/05/39 от 26.05.2020 о предоставлении субсидии, субвенции, иного межбюджетного трансферта, имеющего целевое назначение на 2020 год и плановый период 2021 и 2022 годов Департамента финансов ХМАО-Югры</t>
  </si>
  <si>
    <t>Решение Думы от 12.12.2019 №93 (в ред. от 13.02.2020 года №2, от 16.04.2020 №22, от 29.04.2020 №29)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</si>
  <si>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</si>
  <si>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</si>
  <si>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</si>
  <si>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</si>
  <si>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</si>
  <si>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</si>
  <si>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</si>
  <si>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</si>
  <si>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</si>
  <si>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</si>
  <si>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Увеличение плановых назначений связано с доведение объемов финансирования  в сумме  "+86,3" тыс.рублей (решение ООО «ЛУКОЙЛ – Западная Сибирь» от 27.04.2020 №5/40 «О присуждении именных премий школьникам»)</t>
  </si>
  <si>
    <t>На основании уведомления № 230/05/435 от 14.05.2020 о предоставлении субсидии, субвенции, иного межбюджетного трансферта, имеющего целевое назначение на 2020 год и плановый период 2021 и 2022 годов Департамента финансов ХМАО-Югры</t>
  </si>
  <si>
    <t>увеличение ассигнований на  поддержку малого и среднего предпринимательства "Предоставление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</t>
  </si>
  <si>
    <t>перераспределение средств в связи с передачей городской молодежной организации "Авиацентр" в состав МБУ ДО "Центр молодежи и дополнительного образования"</t>
  </si>
  <si>
    <t>экономия средств в результате конкурсных процедур по содержанию объектов благоустройства</t>
  </si>
  <si>
    <t>приобретение, монтаж и установка рекламных щитов в целях размещения социальной рекламы на улицах города  (частичное восстановление средств снятых решением Думы г.Урай от 16.04.2020 №22)</t>
  </si>
  <si>
    <t>уменьшение ассигнований в связи с экономией средств в результате конкурсных процедур по выполнению работ, связанных с осуществлением регулярных перевозок на городских автобусных маршрутах города Урай</t>
  </si>
  <si>
    <t xml:space="preserve">уменьшение ассигнований в связи с экономией средств в результате конкурсных процедур по ремонту автомобильных дорог города </t>
  </si>
  <si>
    <t>обеспечение доли софинансирования местного бюджета (10%) на проведение капитального ремонта (с заменой) систем газораспределения, теплоснабжения, водоснабжения и водоотведения (ОЗП)</t>
  </si>
  <si>
    <t>устройство парковки на 21 машиноместо в районе МБДОУ Детский сад №15 "Березка" (СМР,ПиР)</t>
  </si>
  <si>
    <t>уменьшение ассигнований в связи с экономией в результате оплаты за проведение рейтингового голосования на меньшую сумму</t>
  </si>
  <si>
    <t xml:space="preserve">уменьшение ассигнований в связи с экономией в результате конкурсных процедур по разработке материалов и презентации конкурсной заявки муниципального образования город Урай ХМАО-Югры для участия во Всероссийском конкурсе лучших проектов создания комфортной городской среды в исторических поселениях и малых городах, проведение рейтингового голосования населения города по вопросу благоустройства общественных территорий города Урай </t>
  </si>
  <si>
    <t>экономия средств в результате конкурсных процедур, объект "Скульптурная композиция "Солнечная система на площади "Планета Звезд"</t>
  </si>
  <si>
    <t>пропаганде здорового образа жизни (смена исполнителя мероприятия)</t>
  </si>
  <si>
    <t>уменьшение ассигнований в рамках обеспечения мер поддержки субъектам малого и среднего предпринимательства, наиболее пострадавших от распространения коронавирусной инфекции (замена источника финансирования на дотацию в рамках COVID)</t>
  </si>
  <si>
    <t>На основании уведомлений № 230/05/451 от 22.05.2020, № 230/06/460 от 08.06.2020 о предоставлении субсидии, субвенции, иного межбюджетного трансферта, имеющего целевое назначение на 2020 год и плановый период 2021 и 2022 годов Департамента финансов ХМАО-Югры</t>
  </si>
  <si>
    <t>На основании уведомлений № 230/05/452 от 22.05.2020, №230/06/468 от 08.06.2020 о предоставлении субсидии, субвенции, иного межбюджетного трансферта, имеющего целевое назначение на 2020 год и плановый период 2021 и 2022 годов Департамента финансов ХМАО-Югры</t>
  </si>
  <si>
    <t>уменьшение ассигнований в связи с передачей имущества и водителя из МАУ ДО ДЮСШ "Звезды Югры" в МКУ "УМТО" в целях контроля за эффективным, рациональным использованием муниципального имущества (машина уборочная, снегоуплотнительная машина, снегоходы -2 ед., 1 ставка водителя)</t>
  </si>
  <si>
    <t>увеличение ассигнований в связи с передачей имущества и водителя из МАУ ДО ДЮСШ "Звезды Югры" в МКУ "УМТО" в целях контроля за эффективным, рациональным использованием муниципального имущества (машина уборочная, снегоуплотнительная машина, снегоходы -2 ед., 1 ставка водителя)</t>
  </si>
  <si>
    <t>уменьшение ассигнований на приобретение,создание в соответствии с концессионными соглашениями, соглашениями о МЧП объектов недвижимого имущества для размещения дошкольных образовательных организаций, общеобразовательных организаций, осуществляющих образовательную деятельность по образовательным программам дошкольного образования (средняя школа в микрорайоне 1А (общеобразовательная организация с универсальной безбарьерной средой) на 528 мест)</t>
  </si>
  <si>
    <t>увеличение ассигнований резервного фонда администрации города Урай (экономия средств на приобретение дезинфицирующих средств, в связи уменьшением стоимости за единицу товара)</t>
  </si>
  <si>
    <t>экономия средств в связи с отсутствием потребности (расторжение контрактов 2018 года в связи с вступлением в силу новых требований Росреестра, отсутствие необходимости выполнять кадастровые работы)</t>
  </si>
  <si>
    <t>уменьшение ассигнований, в связи со сложившейся экономией в результате уменьшения стоимости за единицу товара в период эпидемиологического неблагополучия, связанного с распространением новой коронавирусной инфекции (COVID 2019) для обеспечения средствами индивидуальной защиты населения и дезинфицирующими средствами)</t>
  </si>
  <si>
    <t>уменьшение ассигнований е связи с экономией средств в результате конкурсных процедур по оказанию услуг по содержанию объекта "Объездная автомобильная дорога г.Урай"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</si>
</sst>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000\.00\.000\.0"/>
    <numFmt numFmtId="167" formatCode="0000000000"/>
    <numFmt numFmtId="168" formatCode="&quot;+&quot;\ #,##0.0;&quot;-&quot;\ #,##0.0;&quot;&quot;\ 0.0"/>
    <numFmt numFmtId="169" formatCode="000"/>
    <numFmt numFmtId="170" formatCode="_(* #,##0.0_);_(* \(#,##0.0\);_(* &quot;-&quot;??_);_(@_)"/>
  </numFmts>
  <fonts count="2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2" borderId="1">
      <alignment horizontal="lef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2" fillId="0" borderId="0"/>
  </cellStyleXfs>
  <cellXfs count="139">
    <xf numFmtId="0" fontId="0" fillId="0" borderId="0" xfId="0"/>
    <xf numFmtId="0" fontId="8" fillId="3" borderId="0" xfId="0" applyFont="1" applyFill="1"/>
    <xf numFmtId="0" fontId="9" fillId="3" borderId="0" xfId="0" applyFont="1" applyFill="1"/>
    <xf numFmtId="165" fontId="8" fillId="3" borderId="0" xfId="0" applyNumberFormat="1" applyFont="1" applyFill="1"/>
    <xf numFmtId="0" fontId="7" fillId="3" borderId="0" xfId="0" applyFont="1" applyFill="1"/>
    <xf numFmtId="0" fontId="6" fillId="3" borderId="0" xfId="0" applyFont="1" applyFill="1"/>
    <xf numFmtId="0" fontId="10" fillId="3" borderId="0" xfId="0" applyFont="1" applyFill="1"/>
    <xf numFmtId="0" fontId="6" fillId="3" borderId="7" xfId="0" applyFont="1" applyFill="1" applyBorder="1" applyAlignment="1">
      <alignment wrapText="1"/>
    </xf>
    <xf numFmtId="168" fontId="7" fillId="3" borderId="6" xfId="0" applyNumberFormat="1" applyFont="1" applyFill="1" applyBorder="1" applyAlignment="1">
      <alignment horizontal="right" wrapText="1"/>
    </xf>
    <xf numFmtId="168" fontId="7" fillId="3" borderId="2" xfId="0" applyNumberFormat="1" applyFont="1" applyFill="1" applyBorder="1" applyAlignment="1">
      <alignment horizontal="right" wrapText="1"/>
    </xf>
    <xf numFmtId="168" fontId="7" fillId="3" borderId="2" xfId="0" applyNumberFormat="1" applyFont="1" applyFill="1" applyBorder="1" applyAlignment="1">
      <alignment horizontal="right"/>
    </xf>
    <xf numFmtId="168" fontId="6" fillId="3" borderId="2" xfId="0" applyNumberFormat="1" applyFont="1" applyFill="1" applyBorder="1" applyAlignment="1">
      <alignment horizontal="right" wrapText="1"/>
    </xf>
    <xf numFmtId="168" fontId="7" fillId="3" borderId="6" xfId="0" applyNumberFormat="1" applyFont="1" applyFill="1" applyBorder="1" applyAlignment="1">
      <alignment horizontal="right" vertical="top" wrapText="1"/>
    </xf>
    <xf numFmtId="168" fontId="7" fillId="3" borderId="2" xfId="0" applyNumberFormat="1" applyFont="1" applyFill="1" applyBorder="1" applyAlignment="1">
      <alignment horizontal="right" vertical="top" wrapText="1"/>
    </xf>
    <xf numFmtId="168" fontId="6" fillId="3" borderId="2" xfId="0" applyNumberFormat="1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right" wrapText="1"/>
    </xf>
    <xf numFmtId="166" fontId="7" fillId="3" borderId="3" xfId="10" applyNumberFormat="1" applyFont="1" applyFill="1" applyBorder="1" applyAlignment="1" applyProtection="1">
      <alignment wrapText="1"/>
      <protection hidden="1"/>
    </xf>
    <xf numFmtId="0" fontId="6" fillId="3" borderId="7" xfId="8" applyNumberFormat="1" applyFont="1" applyFill="1" applyBorder="1" applyAlignment="1">
      <alignment horizontal="left" wrapText="1"/>
    </xf>
    <xf numFmtId="0" fontId="7" fillId="3" borderId="7" xfId="8" applyNumberFormat="1" applyFont="1" applyFill="1" applyBorder="1" applyAlignment="1">
      <alignment horizontal="left" vertical="center" wrapText="1"/>
    </xf>
    <xf numFmtId="0" fontId="6" fillId="3" borderId="2" xfId="8" applyFont="1" applyFill="1" applyBorder="1" applyAlignment="1">
      <alignment wrapText="1"/>
    </xf>
    <xf numFmtId="0" fontId="7" fillId="3" borderId="4" xfId="0" applyFont="1" applyFill="1" applyBorder="1" applyAlignment="1">
      <alignment horizontal="right"/>
    </xf>
    <xf numFmtId="0" fontId="7" fillId="3" borderId="6" xfId="0" applyNumberFormat="1" applyFont="1" applyFill="1" applyBorder="1" applyAlignment="1">
      <alignment horizontal="left" vertical="center" wrapText="1"/>
    </xf>
    <xf numFmtId="168" fontId="6" fillId="3" borderId="2" xfId="0" applyNumberFormat="1" applyFont="1" applyFill="1" applyBorder="1" applyAlignment="1">
      <alignment horizontal="right"/>
    </xf>
    <xf numFmtId="168" fontId="6" fillId="3" borderId="2" xfId="0" applyNumberFormat="1" applyFont="1" applyFill="1" applyBorder="1" applyAlignment="1">
      <alignment horizontal="right" vertical="center"/>
    </xf>
    <xf numFmtId="167" fontId="7" fillId="3" borderId="2" xfId="1" applyNumberFormat="1" applyFont="1" applyFill="1" applyBorder="1" applyAlignment="1" applyProtection="1">
      <alignment vertical="center" wrapText="1"/>
      <protection hidden="1"/>
    </xf>
    <xf numFmtId="165" fontId="7" fillId="3" borderId="6" xfId="0" applyNumberFormat="1" applyFont="1" applyFill="1" applyBorder="1" applyAlignment="1">
      <alignment horizontal="right" wrapText="1"/>
    </xf>
    <xf numFmtId="0" fontId="6" fillId="3" borderId="2" xfId="0" applyFont="1" applyFill="1" applyBorder="1" applyAlignment="1">
      <alignment horizontal="right" wrapText="1"/>
    </xf>
    <xf numFmtId="168" fontId="6" fillId="3" borderId="6" xfId="0" applyNumberFormat="1" applyFont="1" applyFill="1" applyBorder="1" applyAlignment="1">
      <alignment horizontal="right" wrapText="1"/>
    </xf>
    <xf numFmtId="168" fontId="6" fillId="3" borderId="6" xfId="0" applyNumberFormat="1" applyFont="1" applyFill="1" applyBorder="1" applyAlignment="1">
      <alignment horizontal="right" vertical="top" wrapText="1"/>
    </xf>
    <xf numFmtId="0" fontId="7" fillId="3" borderId="4" xfId="0" applyFont="1" applyFill="1" applyBorder="1" applyAlignment="1">
      <alignment horizontal="right" wrapText="1"/>
    </xf>
    <xf numFmtId="0" fontId="6" fillId="3" borderId="4" xfId="0" applyFont="1" applyFill="1" applyBorder="1" applyAlignment="1">
      <alignment horizontal="right" wrapText="1"/>
    </xf>
    <xf numFmtId="168" fontId="6" fillId="3" borderId="2" xfId="8" applyNumberFormat="1" applyFont="1" applyFill="1" applyBorder="1" applyAlignment="1">
      <alignment horizontal="right"/>
    </xf>
    <xf numFmtId="168" fontId="7" fillId="3" borderId="2" xfId="8" applyNumberFormat="1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2" xfId="8" applyFont="1" applyFill="1" applyBorder="1" applyAlignment="1">
      <alignment horizontal="left" wrapText="1"/>
    </xf>
    <xf numFmtId="168" fontId="7" fillId="3" borderId="2" xfId="1" applyNumberFormat="1" applyFont="1" applyFill="1" applyBorder="1" applyAlignment="1" applyProtection="1">
      <alignment horizontal="right"/>
      <protection hidden="1"/>
    </xf>
    <xf numFmtId="168" fontId="7" fillId="3" borderId="2" xfId="0" applyNumberFormat="1" applyFont="1" applyFill="1" applyBorder="1" applyAlignment="1">
      <alignment horizontal="right" vertical="center"/>
    </xf>
    <xf numFmtId="168" fontId="6" fillId="3" borderId="2" xfId="1" applyNumberFormat="1" applyFont="1" applyFill="1" applyBorder="1" applyAlignment="1" applyProtection="1">
      <alignment horizontal="right"/>
      <protection hidden="1"/>
    </xf>
    <xf numFmtId="0" fontId="7" fillId="3" borderId="2" xfId="0" applyFont="1" applyFill="1" applyBorder="1" applyAlignment="1">
      <alignment horizontal="center"/>
    </xf>
    <xf numFmtId="0" fontId="7" fillId="3" borderId="2" xfId="8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7" fillId="3" borderId="5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0" fontId="7" fillId="3" borderId="7" xfId="0" applyFont="1" applyFill="1" applyBorder="1" applyAlignment="1"/>
    <xf numFmtId="0" fontId="7" fillId="3" borderId="2" xfId="0" applyFont="1" applyFill="1" applyBorder="1" applyAlignment="1"/>
    <xf numFmtId="0" fontId="6" fillId="3" borderId="2" xfId="0" applyFont="1" applyFill="1" applyBorder="1" applyAlignment="1">
      <alignment wrapText="1"/>
    </xf>
    <xf numFmtId="166" fontId="7" fillId="3" borderId="2" xfId="10" applyNumberFormat="1" applyFont="1" applyFill="1" applyBorder="1" applyAlignment="1" applyProtection="1">
      <alignment wrapText="1"/>
      <protection hidden="1"/>
    </xf>
    <xf numFmtId="169" fontId="7" fillId="0" borderId="2" xfId="8" applyNumberFormat="1" applyFont="1" applyFill="1" applyBorder="1" applyAlignment="1" applyProtection="1">
      <alignment wrapText="1"/>
      <protection hidden="1"/>
    </xf>
    <xf numFmtId="169" fontId="6" fillId="0" borderId="2" xfId="8" applyNumberFormat="1" applyFont="1" applyFill="1" applyBorder="1" applyAlignment="1" applyProtection="1">
      <alignment wrapText="1"/>
      <protection hidden="1"/>
    </xf>
    <xf numFmtId="165" fontId="7" fillId="3" borderId="2" xfId="0" applyNumberFormat="1" applyFont="1" applyFill="1" applyBorder="1" applyAlignment="1">
      <alignment horizontal="right"/>
    </xf>
    <xf numFmtId="168" fontId="7" fillId="3" borderId="2" xfId="3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 vertical="center" wrapText="1"/>
    </xf>
    <xf numFmtId="0" fontId="6" fillId="3" borderId="3" xfId="8" applyFont="1" applyFill="1" applyBorder="1" applyAlignment="1">
      <alignment horizontal="left" vertical="center" wrapText="1"/>
    </xf>
    <xf numFmtId="0" fontId="6" fillId="3" borderId="2" xfId="0" applyFont="1" applyFill="1" applyBorder="1"/>
    <xf numFmtId="166" fontId="7" fillId="3" borderId="3" xfId="18" applyNumberFormat="1" applyFont="1" applyFill="1" applyBorder="1" applyAlignment="1" applyProtection="1">
      <alignment wrapText="1"/>
      <protection hidden="1"/>
    </xf>
    <xf numFmtId="0" fontId="7" fillId="3" borderId="2" xfId="8" applyFont="1" applyFill="1" applyBorder="1" applyAlignment="1">
      <alignment horizontal="left" wrapText="1"/>
    </xf>
    <xf numFmtId="168" fontId="7" fillId="3" borderId="7" xfId="0" applyNumberFormat="1" applyFont="1" applyFill="1" applyBorder="1" applyAlignment="1">
      <alignment horizontal="right" wrapText="1"/>
    </xf>
    <xf numFmtId="168" fontId="6" fillId="3" borderId="7" xfId="0" applyNumberFormat="1" applyFont="1" applyFill="1" applyBorder="1" applyAlignment="1">
      <alignment horizontal="right" wrapText="1"/>
    </xf>
    <xf numFmtId="168" fontId="7" fillId="3" borderId="3" xfId="0" applyNumberFormat="1" applyFont="1" applyFill="1" applyBorder="1" applyAlignment="1">
      <alignment horizontal="right"/>
    </xf>
    <xf numFmtId="168" fontId="7" fillId="3" borderId="3" xfId="0" applyNumberFormat="1" applyFont="1" applyFill="1" applyBorder="1" applyAlignment="1">
      <alignment horizontal="right" wrapText="1"/>
    </xf>
    <xf numFmtId="168" fontId="6" fillId="3" borderId="3" xfId="0" applyNumberFormat="1" applyFont="1" applyFill="1" applyBorder="1" applyAlignment="1">
      <alignment horizontal="right" wrapText="1"/>
    </xf>
    <xf numFmtId="168" fontId="7" fillId="3" borderId="6" xfId="0" applyNumberFormat="1" applyFont="1" applyFill="1" applyBorder="1" applyAlignment="1">
      <alignment horizontal="right"/>
    </xf>
    <xf numFmtId="168" fontId="6" fillId="3" borderId="7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8" applyFont="1" applyFill="1" applyBorder="1" applyAlignment="1">
      <alignment wrapText="1"/>
    </xf>
    <xf numFmtId="167" fontId="7" fillId="3" borderId="2" xfId="8" applyNumberFormat="1" applyFont="1" applyFill="1" applyBorder="1" applyAlignment="1" applyProtection="1">
      <alignment vertical="center" wrapText="1"/>
      <protection hidden="1"/>
    </xf>
    <xf numFmtId="0" fontId="12" fillId="0" borderId="2" xfId="0" applyFont="1" applyBorder="1" applyAlignment="1">
      <alignment wrapText="1"/>
    </xf>
    <xf numFmtId="0" fontId="12" fillId="3" borderId="2" xfId="0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0" fontId="7" fillId="3" borderId="2" xfId="0" applyFont="1" applyFill="1" applyBorder="1"/>
    <xf numFmtId="164" fontId="15" fillId="3" borderId="0" xfId="3" applyFont="1" applyFill="1"/>
    <xf numFmtId="0" fontId="15" fillId="3" borderId="0" xfId="0" applyFont="1" applyFill="1"/>
    <xf numFmtId="164" fontId="17" fillId="3" borderId="0" xfId="3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 wrapText="1"/>
    </xf>
    <xf numFmtId="165" fontId="16" fillId="3" borderId="0" xfId="0" applyNumberFormat="1" applyFont="1" applyFill="1" applyAlignment="1">
      <alignment horizontal="center" vertical="center" wrapText="1"/>
    </xf>
    <xf numFmtId="0" fontId="14" fillId="3" borderId="0" xfId="0" applyFont="1" applyFill="1" applyAlignment="1">
      <alignment horizontal="right" vertical="center" wrapText="1"/>
    </xf>
    <xf numFmtId="164" fontId="16" fillId="3" borderId="2" xfId="3" applyFont="1" applyFill="1" applyBorder="1" applyAlignment="1">
      <alignment horizontal="center" vertical="center" wrapText="1"/>
    </xf>
    <xf numFmtId="4" fontId="16" fillId="3" borderId="8" xfId="3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164" fontId="15" fillId="3" borderId="0" xfId="3" applyFont="1" applyFill="1" applyAlignment="1">
      <alignment vertical="center"/>
    </xf>
    <xf numFmtId="0" fontId="18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/>
    </xf>
    <xf numFmtId="165" fontId="14" fillId="3" borderId="2" xfId="3" applyNumberFormat="1" applyFont="1" applyFill="1" applyBorder="1" applyAlignment="1">
      <alignment vertical="center" wrapText="1"/>
    </xf>
    <xf numFmtId="164" fontId="15" fillId="3" borderId="0" xfId="3" applyFont="1" applyFill="1" applyAlignment="1">
      <alignment horizontal="center" vertical="center" wrapText="1"/>
    </xf>
    <xf numFmtId="0" fontId="14" fillId="3" borderId="3" xfId="8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0" fontId="14" fillId="3" borderId="2" xfId="8" applyFont="1" applyFill="1" applyBorder="1" applyAlignment="1">
      <alignment horizontal="center" vertical="center"/>
    </xf>
    <xf numFmtId="164" fontId="19" fillId="3" borderId="0" xfId="3" applyFont="1" applyFill="1"/>
    <xf numFmtId="0" fontId="19" fillId="3" borderId="0" xfId="0" applyFont="1" applyFill="1"/>
    <xf numFmtId="0" fontId="16" fillId="3" borderId="2" xfId="0" applyFont="1" applyFill="1" applyBorder="1" applyAlignment="1">
      <alignment horizontal="left" vertical="center" wrapText="1"/>
    </xf>
    <xf numFmtId="170" fontId="16" fillId="3" borderId="2" xfId="3" applyNumberFormat="1" applyFont="1" applyFill="1" applyBorder="1" applyAlignment="1">
      <alignment vertical="center" wrapText="1"/>
    </xf>
    <xf numFmtId="0" fontId="14" fillId="3" borderId="0" xfId="0" applyFont="1" applyFill="1" applyAlignment="1">
      <alignment wrapText="1"/>
    </xf>
    <xf numFmtId="0" fontId="14" fillId="3" borderId="0" xfId="0" applyFont="1" applyFill="1" applyAlignment="1">
      <alignment horizontal="center" wrapText="1"/>
    </xf>
    <xf numFmtId="4" fontId="14" fillId="3" borderId="0" xfId="3" applyNumberFormat="1" applyFont="1" applyFill="1" applyAlignment="1">
      <alignment horizontal="center" vertical="center"/>
    </xf>
    <xf numFmtId="165" fontId="14" fillId="3" borderId="0" xfId="3" applyNumberFormat="1" applyFont="1" applyFill="1" applyAlignment="1">
      <alignment horizontal="center" vertical="center"/>
    </xf>
    <xf numFmtId="0" fontId="15" fillId="3" borderId="0" xfId="0" applyFont="1" applyFill="1" applyAlignment="1">
      <alignment wrapText="1"/>
    </xf>
    <xf numFmtId="0" fontId="14" fillId="3" borderId="0" xfId="0" applyFont="1" applyFill="1" applyAlignment="1">
      <alignment horizontal="center"/>
    </xf>
    <xf numFmtId="170" fontId="14" fillId="3" borderId="2" xfId="3" applyNumberFormat="1" applyFont="1" applyFill="1" applyBorder="1" applyAlignment="1">
      <alignment vertical="center" wrapText="1"/>
    </xf>
    <xf numFmtId="0" fontId="14" fillId="3" borderId="2" xfId="3" applyNumberFormat="1" applyFont="1" applyFill="1" applyBorder="1" applyAlignment="1">
      <alignment vertical="center" wrapText="1"/>
    </xf>
    <xf numFmtId="0" fontId="19" fillId="3" borderId="2" xfId="0" applyFont="1" applyFill="1" applyBorder="1" applyAlignment="1">
      <alignment vertical="center" wrapText="1"/>
    </xf>
    <xf numFmtId="168" fontId="16" fillId="3" borderId="2" xfId="3" applyNumberFormat="1" applyFont="1" applyFill="1" applyBorder="1" applyAlignment="1">
      <alignment horizontal="right" vertical="center"/>
    </xf>
    <xf numFmtId="168" fontId="14" fillId="3" borderId="2" xfId="3" applyNumberFormat="1" applyFont="1" applyFill="1" applyBorder="1" applyAlignment="1">
      <alignment horizontal="right" vertical="center"/>
    </xf>
    <xf numFmtId="168" fontId="15" fillId="3" borderId="2" xfId="0" applyNumberFormat="1" applyFont="1" applyFill="1" applyBorder="1" applyAlignment="1">
      <alignment horizontal="right" vertical="center" wrapText="1"/>
    </xf>
    <xf numFmtId="168" fontId="16" fillId="3" borderId="2" xfId="0" applyNumberFormat="1" applyFont="1" applyFill="1" applyBorder="1" applyAlignment="1">
      <alignment horizontal="right" vertical="center"/>
    </xf>
    <xf numFmtId="168" fontId="14" fillId="3" borderId="2" xfId="0" applyNumberFormat="1" applyFont="1" applyFill="1" applyBorder="1" applyAlignment="1">
      <alignment horizontal="right" vertical="center"/>
    </xf>
    <xf numFmtId="165" fontId="16" fillId="3" borderId="2" xfId="3" applyNumberFormat="1" applyFont="1" applyFill="1" applyBorder="1" applyAlignment="1">
      <alignment horizontal="right" vertical="center" wrapText="1"/>
    </xf>
    <xf numFmtId="165" fontId="16" fillId="3" borderId="2" xfId="3" applyNumberFormat="1" applyFont="1" applyFill="1" applyBorder="1" applyAlignment="1">
      <alignment horizontal="right" vertical="center"/>
    </xf>
    <xf numFmtId="1" fontId="20" fillId="3" borderId="6" xfId="0" applyNumberFormat="1" applyFont="1" applyFill="1" applyBorder="1" applyAlignment="1">
      <alignment horizontal="center" vertical="center" wrapText="1"/>
    </xf>
    <xf numFmtId="1" fontId="20" fillId="3" borderId="8" xfId="3" applyNumberFormat="1" applyFont="1" applyFill="1" applyBorder="1" applyAlignment="1">
      <alignment horizontal="center" vertical="center" wrapText="1"/>
    </xf>
    <xf numFmtId="1" fontId="20" fillId="3" borderId="2" xfId="3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right"/>
    </xf>
    <xf numFmtId="170" fontId="14" fillId="3" borderId="0" xfId="3" applyNumberFormat="1" applyFont="1" applyFill="1" applyAlignment="1">
      <alignment horizontal="right" vertical="center"/>
    </xf>
    <xf numFmtId="0" fontId="15" fillId="3" borderId="0" xfId="0" applyFont="1" applyFill="1" applyAlignment="1">
      <alignment horizontal="right" wrapText="1"/>
    </xf>
    <xf numFmtId="0" fontId="16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165" fontId="16" fillId="3" borderId="3" xfId="3" applyNumberFormat="1" applyFont="1" applyFill="1" applyBorder="1" applyAlignment="1">
      <alignment horizontal="center" vertical="center" wrapText="1"/>
    </xf>
    <xf numFmtId="165" fontId="16" fillId="3" borderId="8" xfId="3" applyNumberFormat="1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Alignment="1"/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</cellXfs>
  <cellStyles count="19">
    <cellStyle name="Обычный" xfId="0" builtinId="0"/>
    <cellStyle name="Обычный 2" xfId="1"/>
    <cellStyle name="Обычный 2 2" xfId="8"/>
    <cellStyle name="Обычный 2 3" xfId="16"/>
    <cellStyle name="Обычный 2 4" xfId="15"/>
    <cellStyle name="Обычный 3" xfId="2"/>
    <cellStyle name="Обычный 3 2" xfId="9"/>
    <cellStyle name="Обычный 3 3" xfId="17"/>
    <cellStyle name="Обычный 4" xfId="7"/>
    <cellStyle name="Обычный 5" xfId="14"/>
    <cellStyle name="Обычный_tmp" xfId="18"/>
    <cellStyle name="Обычный_tmp 2" xfId="10"/>
    <cellStyle name="Финансовый" xfId="3" builtinId="3"/>
    <cellStyle name="Финансовый 2" xfId="4"/>
    <cellStyle name="Финансовый 2 2" xfId="12"/>
    <cellStyle name="Финансовый 3" xfId="5"/>
    <cellStyle name="Финансовый 3 2" xfId="13"/>
    <cellStyle name="Финансовый 4" xfId="11"/>
    <cellStyle name="Элементы осей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opLeftCell="A15" zoomScale="70" zoomScaleNormal="70" workbookViewId="0">
      <selection sqref="A1:E25"/>
    </sheetView>
  </sheetViews>
  <sheetFormatPr defaultRowHeight="48" customHeight="1"/>
  <cols>
    <col min="1" max="1" width="46.85546875" style="101" customWidth="1"/>
    <col min="2" max="2" width="30.28515625" style="106" customWidth="1"/>
    <col min="3" max="3" width="14.85546875" style="104" customWidth="1"/>
    <col min="4" max="4" width="15.28515625" style="104" customWidth="1"/>
    <col min="5" max="5" width="51.7109375" style="105" customWidth="1"/>
    <col min="6" max="6" width="62.5703125" style="76" customWidth="1"/>
    <col min="7" max="255" width="9.140625" style="77"/>
    <col min="256" max="256" width="66.85546875" style="77" customWidth="1"/>
    <col min="257" max="257" width="30.28515625" style="77" customWidth="1"/>
    <col min="258" max="258" width="14.85546875" style="77" customWidth="1"/>
    <col min="259" max="259" width="14" style="77" customWidth="1"/>
    <col min="260" max="260" width="15.28515625" style="77" customWidth="1"/>
    <col min="261" max="261" width="59.85546875" style="77" customWidth="1"/>
    <col min="262" max="262" width="62.5703125" style="77" customWidth="1"/>
    <col min="263" max="511" width="9.140625" style="77"/>
    <col min="512" max="512" width="66.85546875" style="77" customWidth="1"/>
    <col min="513" max="513" width="30.28515625" style="77" customWidth="1"/>
    <col min="514" max="514" width="14.85546875" style="77" customWidth="1"/>
    <col min="515" max="515" width="14" style="77" customWidth="1"/>
    <col min="516" max="516" width="15.28515625" style="77" customWidth="1"/>
    <col min="517" max="517" width="59.85546875" style="77" customWidth="1"/>
    <col min="518" max="518" width="62.5703125" style="77" customWidth="1"/>
    <col min="519" max="767" width="9.140625" style="77"/>
    <col min="768" max="768" width="66.85546875" style="77" customWidth="1"/>
    <col min="769" max="769" width="30.28515625" style="77" customWidth="1"/>
    <col min="770" max="770" width="14.85546875" style="77" customWidth="1"/>
    <col min="771" max="771" width="14" style="77" customWidth="1"/>
    <col min="772" max="772" width="15.28515625" style="77" customWidth="1"/>
    <col min="773" max="773" width="59.85546875" style="77" customWidth="1"/>
    <col min="774" max="774" width="62.5703125" style="77" customWidth="1"/>
    <col min="775" max="1023" width="9.140625" style="77"/>
    <col min="1024" max="1024" width="66.85546875" style="77" customWidth="1"/>
    <col min="1025" max="1025" width="30.28515625" style="77" customWidth="1"/>
    <col min="1026" max="1026" width="14.85546875" style="77" customWidth="1"/>
    <col min="1027" max="1027" width="14" style="77" customWidth="1"/>
    <col min="1028" max="1028" width="15.28515625" style="77" customWidth="1"/>
    <col min="1029" max="1029" width="59.85546875" style="77" customWidth="1"/>
    <col min="1030" max="1030" width="62.5703125" style="77" customWidth="1"/>
    <col min="1031" max="1279" width="9.140625" style="77"/>
    <col min="1280" max="1280" width="66.85546875" style="77" customWidth="1"/>
    <col min="1281" max="1281" width="30.28515625" style="77" customWidth="1"/>
    <col min="1282" max="1282" width="14.85546875" style="77" customWidth="1"/>
    <col min="1283" max="1283" width="14" style="77" customWidth="1"/>
    <col min="1284" max="1284" width="15.28515625" style="77" customWidth="1"/>
    <col min="1285" max="1285" width="59.85546875" style="77" customWidth="1"/>
    <col min="1286" max="1286" width="62.5703125" style="77" customWidth="1"/>
    <col min="1287" max="1535" width="9.140625" style="77"/>
    <col min="1536" max="1536" width="66.85546875" style="77" customWidth="1"/>
    <col min="1537" max="1537" width="30.28515625" style="77" customWidth="1"/>
    <col min="1538" max="1538" width="14.85546875" style="77" customWidth="1"/>
    <col min="1539" max="1539" width="14" style="77" customWidth="1"/>
    <col min="1540" max="1540" width="15.28515625" style="77" customWidth="1"/>
    <col min="1541" max="1541" width="59.85546875" style="77" customWidth="1"/>
    <col min="1542" max="1542" width="62.5703125" style="77" customWidth="1"/>
    <col min="1543" max="1791" width="9.140625" style="77"/>
    <col min="1792" max="1792" width="66.85546875" style="77" customWidth="1"/>
    <col min="1793" max="1793" width="30.28515625" style="77" customWidth="1"/>
    <col min="1794" max="1794" width="14.85546875" style="77" customWidth="1"/>
    <col min="1795" max="1795" width="14" style="77" customWidth="1"/>
    <col min="1796" max="1796" width="15.28515625" style="77" customWidth="1"/>
    <col min="1797" max="1797" width="59.85546875" style="77" customWidth="1"/>
    <col min="1798" max="1798" width="62.5703125" style="77" customWidth="1"/>
    <col min="1799" max="2047" width="9.140625" style="77"/>
    <col min="2048" max="2048" width="66.85546875" style="77" customWidth="1"/>
    <col min="2049" max="2049" width="30.28515625" style="77" customWidth="1"/>
    <col min="2050" max="2050" width="14.85546875" style="77" customWidth="1"/>
    <col min="2051" max="2051" width="14" style="77" customWidth="1"/>
    <col min="2052" max="2052" width="15.28515625" style="77" customWidth="1"/>
    <col min="2053" max="2053" width="59.85546875" style="77" customWidth="1"/>
    <col min="2054" max="2054" width="62.5703125" style="77" customWidth="1"/>
    <col min="2055" max="2303" width="9.140625" style="77"/>
    <col min="2304" max="2304" width="66.85546875" style="77" customWidth="1"/>
    <col min="2305" max="2305" width="30.28515625" style="77" customWidth="1"/>
    <col min="2306" max="2306" width="14.85546875" style="77" customWidth="1"/>
    <col min="2307" max="2307" width="14" style="77" customWidth="1"/>
    <col min="2308" max="2308" width="15.28515625" style="77" customWidth="1"/>
    <col min="2309" max="2309" width="59.85546875" style="77" customWidth="1"/>
    <col min="2310" max="2310" width="62.5703125" style="77" customWidth="1"/>
    <col min="2311" max="2559" width="9.140625" style="77"/>
    <col min="2560" max="2560" width="66.85546875" style="77" customWidth="1"/>
    <col min="2561" max="2561" width="30.28515625" style="77" customWidth="1"/>
    <col min="2562" max="2562" width="14.85546875" style="77" customWidth="1"/>
    <col min="2563" max="2563" width="14" style="77" customWidth="1"/>
    <col min="2564" max="2564" width="15.28515625" style="77" customWidth="1"/>
    <col min="2565" max="2565" width="59.85546875" style="77" customWidth="1"/>
    <col min="2566" max="2566" width="62.5703125" style="77" customWidth="1"/>
    <col min="2567" max="2815" width="9.140625" style="77"/>
    <col min="2816" max="2816" width="66.85546875" style="77" customWidth="1"/>
    <col min="2817" max="2817" width="30.28515625" style="77" customWidth="1"/>
    <col min="2818" max="2818" width="14.85546875" style="77" customWidth="1"/>
    <col min="2819" max="2819" width="14" style="77" customWidth="1"/>
    <col min="2820" max="2820" width="15.28515625" style="77" customWidth="1"/>
    <col min="2821" max="2821" width="59.85546875" style="77" customWidth="1"/>
    <col min="2822" max="2822" width="62.5703125" style="77" customWidth="1"/>
    <col min="2823" max="3071" width="9.140625" style="77"/>
    <col min="3072" max="3072" width="66.85546875" style="77" customWidth="1"/>
    <col min="3073" max="3073" width="30.28515625" style="77" customWidth="1"/>
    <col min="3074" max="3074" width="14.85546875" style="77" customWidth="1"/>
    <col min="3075" max="3075" width="14" style="77" customWidth="1"/>
    <col min="3076" max="3076" width="15.28515625" style="77" customWidth="1"/>
    <col min="3077" max="3077" width="59.85546875" style="77" customWidth="1"/>
    <col min="3078" max="3078" width="62.5703125" style="77" customWidth="1"/>
    <col min="3079" max="3327" width="9.140625" style="77"/>
    <col min="3328" max="3328" width="66.85546875" style="77" customWidth="1"/>
    <col min="3329" max="3329" width="30.28515625" style="77" customWidth="1"/>
    <col min="3330" max="3330" width="14.85546875" style="77" customWidth="1"/>
    <col min="3331" max="3331" width="14" style="77" customWidth="1"/>
    <col min="3332" max="3332" width="15.28515625" style="77" customWidth="1"/>
    <col min="3333" max="3333" width="59.85546875" style="77" customWidth="1"/>
    <col min="3334" max="3334" width="62.5703125" style="77" customWidth="1"/>
    <col min="3335" max="3583" width="9.140625" style="77"/>
    <col min="3584" max="3584" width="66.85546875" style="77" customWidth="1"/>
    <col min="3585" max="3585" width="30.28515625" style="77" customWidth="1"/>
    <col min="3586" max="3586" width="14.85546875" style="77" customWidth="1"/>
    <col min="3587" max="3587" width="14" style="77" customWidth="1"/>
    <col min="3588" max="3588" width="15.28515625" style="77" customWidth="1"/>
    <col min="3589" max="3589" width="59.85546875" style="77" customWidth="1"/>
    <col min="3590" max="3590" width="62.5703125" style="77" customWidth="1"/>
    <col min="3591" max="3839" width="9.140625" style="77"/>
    <col min="3840" max="3840" width="66.85546875" style="77" customWidth="1"/>
    <col min="3841" max="3841" width="30.28515625" style="77" customWidth="1"/>
    <col min="3842" max="3842" width="14.85546875" style="77" customWidth="1"/>
    <col min="3843" max="3843" width="14" style="77" customWidth="1"/>
    <col min="3844" max="3844" width="15.28515625" style="77" customWidth="1"/>
    <col min="3845" max="3845" width="59.85546875" style="77" customWidth="1"/>
    <col min="3846" max="3846" width="62.5703125" style="77" customWidth="1"/>
    <col min="3847" max="4095" width="9.140625" style="77"/>
    <col min="4096" max="4096" width="66.85546875" style="77" customWidth="1"/>
    <col min="4097" max="4097" width="30.28515625" style="77" customWidth="1"/>
    <col min="4098" max="4098" width="14.85546875" style="77" customWidth="1"/>
    <col min="4099" max="4099" width="14" style="77" customWidth="1"/>
    <col min="4100" max="4100" width="15.28515625" style="77" customWidth="1"/>
    <col min="4101" max="4101" width="59.85546875" style="77" customWidth="1"/>
    <col min="4102" max="4102" width="62.5703125" style="77" customWidth="1"/>
    <col min="4103" max="4351" width="9.140625" style="77"/>
    <col min="4352" max="4352" width="66.85546875" style="77" customWidth="1"/>
    <col min="4353" max="4353" width="30.28515625" style="77" customWidth="1"/>
    <col min="4354" max="4354" width="14.85546875" style="77" customWidth="1"/>
    <col min="4355" max="4355" width="14" style="77" customWidth="1"/>
    <col min="4356" max="4356" width="15.28515625" style="77" customWidth="1"/>
    <col min="4357" max="4357" width="59.85546875" style="77" customWidth="1"/>
    <col min="4358" max="4358" width="62.5703125" style="77" customWidth="1"/>
    <col min="4359" max="4607" width="9.140625" style="77"/>
    <col min="4608" max="4608" width="66.85546875" style="77" customWidth="1"/>
    <col min="4609" max="4609" width="30.28515625" style="77" customWidth="1"/>
    <col min="4610" max="4610" width="14.85546875" style="77" customWidth="1"/>
    <col min="4611" max="4611" width="14" style="77" customWidth="1"/>
    <col min="4612" max="4612" width="15.28515625" style="77" customWidth="1"/>
    <col min="4613" max="4613" width="59.85546875" style="77" customWidth="1"/>
    <col min="4614" max="4614" width="62.5703125" style="77" customWidth="1"/>
    <col min="4615" max="4863" width="9.140625" style="77"/>
    <col min="4864" max="4864" width="66.85546875" style="77" customWidth="1"/>
    <col min="4865" max="4865" width="30.28515625" style="77" customWidth="1"/>
    <col min="4866" max="4866" width="14.85546875" style="77" customWidth="1"/>
    <col min="4867" max="4867" width="14" style="77" customWidth="1"/>
    <col min="4868" max="4868" width="15.28515625" style="77" customWidth="1"/>
    <col min="4869" max="4869" width="59.85546875" style="77" customWidth="1"/>
    <col min="4870" max="4870" width="62.5703125" style="77" customWidth="1"/>
    <col min="4871" max="5119" width="9.140625" style="77"/>
    <col min="5120" max="5120" width="66.85546875" style="77" customWidth="1"/>
    <col min="5121" max="5121" width="30.28515625" style="77" customWidth="1"/>
    <col min="5122" max="5122" width="14.85546875" style="77" customWidth="1"/>
    <col min="5123" max="5123" width="14" style="77" customWidth="1"/>
    <col min="5124" max="5124" width="15.28515625" style="77" customWidth="1"/>
    <col min="5125" max="5125" width="59.85546875" style="77" customWidth="1"/>
    <col min="5126" max="5126" width="62.5703125" style="77" customWidth="1"/>
    <col min="5127" max="5375" width="9.140625" style="77"/>
    <col min="5376" max="5376" width="66.85546875" style="77" customWidth="1"/>
    <col min="5377" max="5377" width="30.28515625" style="77" customWidth="1"/>
    <col min="5378" max="5378" width="14.85546875" style="77" customWidth="1"/>
    <col min="5379" max="5379" width="14" style="77" customWidth="1"/>
    <col min="5380" max="5380" width="15.28515625" style="77" customWidth="1"/>
    <col min="5381" max="5381" width="59.85546875" style="77" customWidth="1"/>
    <col min="5382" max="5382" width="62.5703125" style="77" customWidth="1"/>
    <col min="5383" max="5631" width="9.140625" style="77"/>
    <col min="5632" max="5632" width="66.85546875" style="77" customWidth="1"/>
    <col min="5633" max="5633" width="30.28515625" style="77" customWidth="1"/>
    <col min="5634" max="5634" width="14.85546875" style="77" customWidth="1"/>
    <col min="5635" max="5635" width="14" style="77" customWidth="1"/>
    <col min="5636" max="5636" width="15.28515625" style="77" customWidth="1"/>
    <col min="5637" max="5637" width="59.85546875" style="77" customWidth="1"/>
    <col min="5638" max="5638" width="62.5703125" style="77" customWidth="1"/>
    <col min="5639" max="5887" width="9.140625" style="77"/>
    <col min="5888" max="5888" width="66.85546875" style="77" customWidth="1"/>
    <col min="5889" max="5889" width="30.28515625" style="77" customWidth="1"/>
    <col min="5890" max="5890" width="14.85546875" style="77" customWidth="1"/>
    <col min="5891" max="5891" width="14" style="77" customWidth="1"/>
    <col min="5892" max="5892" width="15.28515625" style="77" customWidth="1"/>
    <col min="5893" max="5893" width="59.85546875" style="77" customWidth="1"/>
    <col min="5894" max="5894" width="62.5703125" style="77" customWidth="1"/>
    <col min="5895" max="6143" width="9.140625" style="77"/>
    <col min="6144" max="6144" width="66.85546875" style="77" customWidth="1"/>
    <col min="6145" max="6145" width="30.28515625" style="77" customWidth="1"/>
    <col min="6146" max="6146" width="14.85546875" style="77" customWidth="1"/>
    <col min="6147" max="6147" width="14" style="77" customWidth="1"/>
    <col min="6148" max="6148" width="15.28515625" style="77" customWidth="1"/>
    <col min="6149" max="6149" width="59.85546875" style="77" customWidth="1"/>
    <col min="6150" max="6150" width="62.5703125" style="77" customWidth="1"/>
    <col min="6151" max="6399" width="9.140625" style="77"/>
    <col min="6400" max="6400" width="66.85546875" style="77" customWidth="1"/>
    <col min="6401" max="6401" width="30.28515625" style="77" customWidth="1"/>
    <col min="6402" max="6402" width="14.85546875" style="77" customWidth="1"/>
    <col min="6403" max="6403" width="14" style="77" customWidth="1"/>
    <col min="6404" max="6404" width="15.28515625" style="77" customWidth="1"/>
    <col min="6405" max="6405" width="59.85546875" style="77" customWidth="1"/>
    <col min="6406" max="6406" width="62.5703125" style="77" customWidth="1"/>
    <col min="6407" max="6655" width="9.140625" style="77"/>
    <col min="6656" max="6656" width="66.85546875" style="77" customWidth="1"/>
    <col min="6657" max="6657" width="30.28515625" style="77" customWidth="1"/>
    <col min="6658" max="6658" width="14.85546875" style="77" customWidth="1"/>
    <col min="6659" max="6659" width="14" style="77" customWidth="1"/>
    <col min="6660" max="6660" width="15.28515625" style="77" customWidth="1"/>
    <col min="6661" max="6661" width="59.85546875" style="77" customWidth="1"/>
    <col min="6662" max="6662" width="62.5703125" style="77" customWidth="1"/>
    <col min="6663" max="6911" width="9.140625" style="77"/>
    <col min="6912" max="6912" width="66.85546875" style="77" customWidth="1"/>
    <col min="6913" max="6913" width="30.28515625" style="77" customWidth="1"/>
    <col min="6914" max="6914" width="14.85546875" style="77" customWidth="1"/>
    <col min="6915" max="6915" width="14" style="77" customWidth="1"/>
    <col min="6916" max="6916" width="15.28515625" style="77" customWidth="1"/>
    <col min="6917" max="6917" width="59.85546875" style="77" customWidth="1"/>
    <col min="6918" max="6918" width="62.5703125" style="77" customWidth="1"/>
    <col min="6919" max="7167" width="9.140625" style="77"/>
    <col min="7168" max="7168" width="66.85546875" style="77" customWidth="1"/>
    <col min="7169" max="7169" width="30.28515625" style="77" customWidth="1"/>
    <col min="7170" max="7170" width="14.85546875" style="77" customWidth="1"/>
    <col min="7171" max="7171" width="14" style="77" customWidth="1"/>
    <col min="7172" max="7172" width="15.28515625" style="77" customWidth="1"/>
    <col min="7173" max="7173" width="59.85546875" style="77" customWidth="1"/>
    <col min="7174" max="7174" width="62.5703125" style="77" customWidth="1"/>
    <col min="7175" max="7423" width="9.140625" style="77"/>
    <col min="7424" max="7424" width="66.85546875" style="77" customWidth="1"/>
    <col min="7425" max="7425" width="30.28515625" style="77" customWidth="1"/>
    <col min="7426" max="7426" width="14.85546875" style="77" customWidth="1"/>
    <col min="7427" max="7427" width="14" style="77" customWidth="1"/>
    <col min="7428" max="7428" width="15.28515625" style="77" customWidth="1"/>
    <col min="7429" max="7429" width="59.85546875" style="77" customWidth="1"/>
    <col min="7430" max="7430" width="62.5703125" style="77" customWidth="1"/>
    <col min="7431" max="7679" width="9.140625" style="77"/>
    <col min="7680" max="7680" width="66.85546875" style="77" customWidth="1"/>
    <col min="7681" max="7681" width="30.28515625" style="77" customWidth="1"/>
    <col min="7682" max="7682" width="14.85546875" style="77" customWidth="1"/>
    <col min="7683" max="7683" width="14" style="77" customWidth="1"/>
    <col min="7684" max="7684" width="15.28515625" style="77" customWidth="1"/>
    <col min="7685" max="7685" width="59.85546875" style="77" customWidth="1"/>
    <col min="7686" max="7686" width="62.5703125" style="77" customWidth="1"/>
    <col min="7687" max="7935" width="9.140625" style="77"/>
    <col min="7936" max="7936" width="66.85546875" style="77" customWidth="1"/>
    <col min="7937" max="7937" width="30.28515625" style="77" customWidth="1"/>
    <col min="7938" max="7938" width="14.85546875" style="77" customWidth="1"/>
    <col min="7939" max="7939" width="14" style="77" customWidth="1"/>
    <col min="7940" max="7940" width="15.28515625" style="77" customWidth="1"/>
    <col min="7941" max="7941" width="59.85546875" style="77" customWidth="1"/>
    <col min="7942" max="7942" width="62.5703125" style="77" customWidth="1"/>
    <col min="7943" max="8191" width="9.140625" style="77"/>
    <col min="8192" max="8192" width="66.85546875" style="77" customWidth="1"/>
    <col min="8193" max="8193" width="30.28515625" style="77" customWidth="1"/>
    <col min="8194" max="8194" width="14.85546875" style="77" customWidth="1"/>
    <col min="8195" max="8195" width="14" style="77" customWidth="1"/>
    <col min="8196" max="8196" width="15.28515625" style="77" customWidth="1"/>
    <col min="8197" max="8197" width="59.85546875" style="77" customWidth="1"/>
    <col min="8198" max="8198" width="62.5703125" style="77" customWidth="1"/>
    <col min="8199" max="8447" width="9.140625" style="77"/>
    <col min="8448" max="8448" width="66.85546875" style="77" customWidth="1"/>
    <col min="8449" max="8449" width="30.28515625" style="77" customWidth="1"/>
    <col min="8450" max="8450" width="14.85546875" style="77" customWidth="1"/>
    <col min="8451" max="8451" width="14" style="77" customWidth="1"/>
    <col min="8452" max="8452" width="15.28515625" style="77" customWidth="1"/>
    <col min="8453" max="8453" width="59.85546875" style="77" customWidth="1"/>
    <col min="8454" max="8454" width="62.5703125" style="77" customWidth="1"/>
    <col min="8455" max="8703" width="9.140625" style="77"/>
    <col min="8704" max="8704" width="66.85546875" style="77" customWidth="1"/>
    <col min="8705" max="8705" width="30.28515625" style="77" customWidth="1"/>
    <col min="8706" max="8706" width="14.85546875" style="77" customWidth="1"/>
    <col min="8707" max="8707" width="14" style="77" customWidth="1"/>
    <col min="8708" max="8708" width="15.28515625" style="77" customWidth="1"/>
    <col min="8709" max="8709" width="59.85546875" style="77" customWidth="1"/>
    <col min="8710" max="8710" width="62.5703125" style="77" customWidth="1"/>
    <col min="8711" max="8959" width="9.140625" style="77"/>
    <col min="8960" max="8960" width="66.85546875" style="77" customWidth="1"/>
    <col min="8961" max="8961" width="30.28515625" style="77" customWidth="1"/>
    <col min="8962" max="8962" width="14.85546875" style="77" customWidth="1"/>
    <col min="8963" max="8963" width="14" style="77" customWidth="1"/>
    <col min="8964" max="8964" width="15.28515625" style="77" customWidth="1"/>
    <col min="8965" max="8965" width="59.85546875" style="77" customWidth="1"/>
    <col min="8966" max="8966" width="62.5703125" style="77" customWidth="1"/>
    <col min="8967" max="9215" width="9.140625" style="77"/>
    <col min="9216" max="9216" width="66.85546875" style="77" customWidth="1"/>
    <col min="9217" max="9217" width="30.28515625" style="77" customWidth="1"/>
    <col min="9218" max="9218" width="14.85546875" style="77" customWidth="1"/>
    <col min="9219" max="9219" width="14" style="77" customWidth="1"/>
    <col min="9220" max="9220" width="15.28515625" style="77" customWidth="1"/>
    <col min="9221" max="9221" width="59.85546875" style="77" customWidth="1"/>
    <col min="9222" max="9222" width="62.5703125" style="77" customWidth="1"/>
    <col min="9223" max="9471" width="9.140625" style="77"/>
    <col min="9472" max="9472" width="66.85546875" style="77" customWidth="1"/>
    <col min="9473" max="9473" width="30.28515625" style="77" customWidth="1"/>
    <col min="9474" max="9474" width="14.85546875" style="77" customWidth="1"/>
    <col min="9475" max="9475" width="14" style="77" customWidth="1"/>
    <col min="9476" max="9476" width="15.28515625" style="77" customWidth="1"/>
    <col min="9477" max="9477" width="59.85546875" style="77" customWidth="1"/>
    <col min="9478" max="9478" width="62.5703125" style="77" customWidth="1"/>
    <col min="9479" max="9727" width="9.140625" style="77"/>
    <col min="9728" max="9728" width="66.85546875" style="77" customWidth="1"/>
    <col min="9729" max="9729" width="30.28515625" style="77" customWidth="1"/>
    <col min="9730" max="9730" width="14.85546875" style="77" customWidth="1"/>
    <col min="9731" max="9731" width="14" style="77" customWidth="1"/>
    <col min="9732" max="9732" width="15.28515625" style="77" customWidth="1"/>
    <col min="9733" max="9733" width="59.85546875" style="77" customWidth="1"/>
    <col min="9734" max="9734" width="62.5703125" style="77" customWidth="1"/>
    <col min="9735" max="9983" width="9.140625" style="77"/>
    <col min="9984" max="9984" width="66.85546875" style="77" customWidth="1"/>
    <col min="9985" max="9985" width="30.28515625" style="77" customWidth="1"/>
    <col min="9986" max="9986" width="14.85546875" style="77" customWidth="1"/>
    <col min="9987" max="9987" width="14" style="77" customWidth="1"/>
    <col min="9988" max="9988" width="15.28515625" style="77" customWidth="1"/>
    <col min="9989" max="9989" width="59.85546875" style="77" customWidth="1"/>
    <col min="9990" max="9990" width="62.5703125" style="77" customWidth="1"/>
    <col min="9991" max="10239" width="9.140625" style="77"/>
    <col min="10240" max="10240" width="66.85546875" style="77" customWidth="1"/>
    <col min="10241" max="10241" width="30.28515625" style="77" customWidth="1"/>
    <col min="10242" max="10242" width="14.85546875" style="77" customWidth="1"/>
    <col min="10243" max="10243" width="14" style="77" customWidth="1"/>
    <col min="10244" max="10244" width="15.28515625" style="77" customWidth="1"/>
    <col min="10245" max="10245" width="59.85546875" style="77" customWidth="1"/>
    <col min="10246" max="10246" width="62.5703125" style="77" customWidth="1"/>
    <col min="10247" max="10495" width="9.140625" style="77"/>
    <col min="10496" max="10496" width="66.85546875" style="77" customWidth="1"/>
    <col min="10497" max="10497" width="30.28515625" style="77" customWidth="1"/>
    <col min="10498" max="10498" width="14.85546875" style="77" customWidth="1"/>
    <col min="10499" max="10499" width="14" style="77" customWidth="1"/>
    <col min="10500" max="10500" width="15.28515625" style="77" customWidth="1"/>
    <col min="10501" max="10501" width="59.85546875" style="77" customWidth="1"/>
    <col min="10502" max="10502" width="62.5703125" style="77" customWidth="1"/>
    <col min="10503" max="10751" width="9.140625" style="77"/>
    <col min="10752" max="10752" width="66.85546875" style="77" customWidth="1"/>
    <col min="10753" max="10753" width="30.28515625" style="77" customWidth="1"/>
    <col min="10754" max="10754" width="14.85546875" style="77" customWidth="1"/>
    <col min="10755" max="10755" width="14" style="77" customWidth="1"/>
    <col min="10756" max="10756" width="15.28515625" style="77" customWidth="1"/>
    <col min="10757" max="10757" width="59.85546875" style="77" customWidth="1"/>
    <col min="10758" max="10758" width="62.5703125" style="77" customWidth="1"/>
    <col min="10759" max="11007" width="9.140625" style="77"/>
    <col min="11008" max="11008" width="66.85546875" style="77" customWidth="1"/>
    <col min="11009" max="11009" width="30.28515625" style="77" customWidth="1"/>
    <col min="11010" max="11010" width="14.85546875" style="77" customWidth="1"/>
    <col min="11011" max="11011" width="14" style="77" customWidth="1"/>
    <col min="11012" max="11012" width="15.28515625" style="77" customWidth="1"/>
    <col min="11013" max="11013" width="59.85546875" style="77" customWidth="1"/>
    <col min="11014" max="11014" width="62.5703125" style="77" customWidth="1"/>
    <col min="11015" max="11263" width="9.140625" style="77"/>
    <col min="11264" max="11264" width="66.85546875" style="77" customWidth="1"/>
    <col min="11265" max="11265" width="30.28515625" style="77" customWidth="1"/>
    <col min="11266" max="11266" width="14.85546875" style="77" customWidth="1"/>
    <col min="11267" max="11267" width="14" style="77" customWidth="1"/>
    <col min="11268" max="11268" width="15.28515625" style="77" customWidth="1"/>
    <col min="11269" max="11269" width="59.85546875" style="77" customWidth="1"/>
    <col min="11270" max="11270" width="62.5703125" style="77" customWidth="1"/>
    <col min="11271" max="11519" width="9.140625" style="77"/>
    <col min="11520" max="11520" width="66.85546875" style="77" customWidth="1"/>
    <col min="11521" max="11521" width="30.28515625" style="77" customWidth="1"/>
    <col min="11522" max="11522" width="14.85546875" style="77" customWidth="1"/>
    <col min="11523" max="11523" width="14" style="77" customWidth="1"/>
    <col min="11524" max="11524" width="15.28515625" style="77" customWidth="1"/>
    <col min="11525" max="11525" width="59.85546875" style="77" customWidth="1"/>
    <col min="11526" max="11526" width="62.5703125" style="77" customWidth="1"/>
    <col min="11527" max="11775" width="9.140625" style="77"/>
    <col min="11776" max="11776" width="66.85546875" style="77" customWidth="1"/>
    <col min="11777" max="11777" width="30.28515625" style="77" customWidth="1"/>
    <col min="11778" max="11778" width="14.85546875" style="77" customWidth="1"/>
    <col min="11779" max="11779" width="14" style="77" customWidth="1"/>
    <col min="11780" max="11780" width="15.28515625" style="77" customWidth="1"/>
    <col min="11781" max="11781" width="59.85546875" style="77" customWidth="1"/>
    <col min="11782" max="11782" width="62.5703125" style="77" customWidth="1"/>
    <col min="11783" max="12031" width="9.140625" style="77"/>
    <col min="12032" max="12032" width="66.85546875" style="77" customWidth="1"/>
    <col min="12033" max="12033" width="30.28515625" style="77" customWidth="1"/>
    <col min="12034" max="12034" width="14.85546875" style="77" customWidth="1"/>
    <col min="12035" max="12035" width="14" style="77" customWidth="1"/>
    <col min="12036" max="12036" width="15.28515625" style="77" customWidth="1"/>
    <col min="12037" max="12037" width="59.85546875" style="77" customWidth="1"/>
    <col min="12038" max="12038" width="62.5703125" style="77" customWidth="1"/>
    <col min="12039" max="12287" width="9.140625" style="77"/>
    <col min="12288" max="12288" width="66.85546875" style="77" customWidth="1"/>
    <col min="12289" max="12289" width="30.28515625" style="77" customWidth="1"/>
    <col min="12290" max="12290" width="14.85546875" style="77" customWidth="1"/>
    <col min="12291" max="12291" width="14" style="77" customWidth="1"/>
    <col min="12292" max="12292" width="15.28515625" style="77" customWidth="1"/>
    <col min="12293" max="12293" width="59.85546875" style="77" customWidth="1"/>
    <col min="12294" max="12294" width="62.5703125" style="77" customWidth="1"/>
    <col min="12295" max="12543" width="9.140625" style="77"/>
    <col min="12544" max="12544" width="66.85546875" style="77" customWidth="1"/>
    <col min="12545" max="12545" width="30.28515625" style="77" customWidth="1"/>
    <col min="12546" max="12546" width="14.85546875" style="77" customWidth="1"/>
    <col min="12547" max="12547" width="14" style="77" customWidth="1"/>
    <col min="12548" max="12548" width="15.28515625" style="77" customWidth="1"/>
    <col min="12549" max="12549" width="59.85546875" style="77" customWidth="1"/>
    <col min="12550" max="12550" width="62.5703125" style="77" customWidth="1"/>
    <col min="12551" max="12799" width="9.140625" style="77"/>
    <col min="12800" max="12800" width="66.85546875" style="77" customWidth="1"/>
    <col min="12801" max="12801" width="30.28515625" style="77" customWidth="1"/>
    <col min="12802" max="12802" width="14.85546875" style="77" customWidth="1"/>
    <col min="12803" max="12803" width="14" style="77" customWidth="1"/>
    <col min="12804" max="12804" width="15.28515625" style="77" customWidth="1"/>
    <col min="12805" max="12805" width="59.85546875" style="77" customWidth="1"/>
    <col min="12806" max="12806" width="62.5703125" style="77" customWidth="1"/>
    <col min="12807" max="13055" width="9.140625" style="77"/>
    <col min="13056" max="13056" width="66.85546875" style="77" customWidth="1"/>
    <col min="13057" max="13057" width="30.28515625" style="77" customWidth="1"/>
    <col min="13058" max="13058" width="14.85546875" style="77" customWidth="1"/>
    <col min="13059" max="13059" width="14" style="77" customWidth="1"/>
    <col min="13060" max="13060" width="15.28515625" style="77" customWidth="1"/>
    <col min="13061" max="13061" width="59.85546875" style="77" customWidth="1"/>
    <col min="13062" max="13062" width="62.5703125" style="77" customWidth="1"/>
    <col min="13063" max="13311" width="9.140625" style="77"/>
    <col min="13312" max="13312" width="66.85546875" style="77" customWidth="1"/>
    <col min="13313" max="13313" width="30.28515625" style="77" customWidth="1"/>
    <col min="13314" max="13314" width="14.85546875" style="77" customWidth="1"/>
    <col min="13315" max="13315" width="14" style="77" customWidth="1"/>
    <col min="13316" max="13316" width="15.28515625" style="77" customWidth="1"/>
    <col min="13317" max="13317" width="59.85546875" style="77" customWidth="1"/>
    <col min="13318" max="13318" width="62.5703125" style="77" customWidth="1"/>
    <col min="13319" max="13567" width="9.140625" style="77"/>
    <col min="13568" max="13568" width="66.85546875" style="77" customWidth="1"/>
    <col min="13569" max="13569" width="30.28515625" style="77" customWidth="1"/>
    <col min="13570" max="13570" width="14.85546875" style="77" customWidth="1"/>
    <col min="13571" max="13571" width="14" style="77" customWidth="1"/>
    <col min="13572" max="13572" width="15.28515625" style="77" customWidth="1"/>
    <col min="13573" max="13573" width="59.85546875" style="77" customWidth="1"/>
    <col min="13574" max="13574" width="62.5703125" style="77" customWidth="1"/>
    <col min="13575" max="13823" width="9.140625" style="77"/>
    <col min="13824" max="13824" width="66.85546875" style="77" customWidth="1"/>
    <col min="13825" max="13825" width="30.28515625" style="77" customWidth="1"/>
    <col min="13826" max="13826" width="14.85546875" style="77" customWidth="1"/>
    <col min="13827" max="13827" width="14" style="77" customWidth="1"/>
    <col min="13828" max="13828" width="15.28515625" style="77" customWidth="1"/>
    <col min="13829" max="13829" width="59.85546875" style="77" customWidth="1"/>
    <col min="13830" max="13830" width="62.5703125" style="77" customWidth="1"/>
    <col min="13831" max="14079" width="9.140625" style="77"/>
    <col min="14080" max="14080" width="66.85546875" style="77" customWidth="1"/>
    <col min="14081" max="14081" width="30.28515625" style="77" customWidth="1"/>
    <col min="14082" max="14082" width="14.85546875" style="77" customWidth="1"/>
    <col min="14083" max="14083" width="14" style="77" customWidth="1"/>
    <col min="14084" max="14084" width="15.28515625" style="77" customWidth="1"/>
    <col min="14085" max="14085" width="59.85546875" style="77" customWidth="1"/>
    <col min="14086" max="14086" width="62.5703125" style="77" customWidth="1"/>
    <col min="14087" max="14335" width="9.140625" style="77"/>
    <col min="14336" max="14336" width="66.85546875" style="77" customWidth="1"/>
    <col min="14337" max="14337" width="30.28515625" style="77" customWidth="1"/>
    <col min="14338" max="14338" width="14.85546875" style="77" customWidth="1"/>
    <col min="14339" max="14339" width="14" style="77" customWidth="1"/>
    <col min="14340" max="14340" width="15.28515625" style="77" customWidth="1"/>
    <col min="14341" max="14341" width="59.85546875" style="77" customWidth="1"/>
    <col min="14342" max="14342" width="62.5703125" style="77" customWidth="1"/>
    <col min="14343" max="14591" width="9.140625" style="77"/>
    <col min="14592" max="14592" width="66.85546875" style="77" customWidth="1"/>
    <col min="14593" max="14593" width="30.28515625" style="77" customWidth="1"/>
    <col min="14594" max="14594" width="14.85546875" style="77" customWidth="1"/>
    <col min="14595" max="14595" width="14" style="77" customWidth="1"/>
    <col min="14596" max="14596" width="15.28515625" style="77" customWidth="1"/>
    <col min="14597" max="14597" width="59.85546875" style="77" customWidth="1"/>
    <col min="14598" max="14598" width="62.5703125" style="77" customWidth="1"/>
    <col min="14599" max="14847" width="9.140625" style="77"/>
    <col min="14848" max="14848" width="66.85546875" style="77" customWidth="1"/>
    <col min="14849" max="14849" width="30.28515625" style="77" customWidth="1"/>
    <col min="14850" max="14850" width="14.85546875" style="77" customWidth="1"/>
    <col min="14851" max="14851" width="14" style="77" customWidth="1"/>
    <col min="14852" max="14852" width="15.28515625" style="77" customWidth="1"/>
    <col min="14853" max="14853" width="59.85546875" style="77" customWidth="1"/>
    <col min="14854" max="14854" width="62.5703125" style="77" customWidth="1"/>
    <col min="14855" max="15103" width="9.140625" style="77"/>
    <col min="15104" max="15104" width="66.85546875" style="77" customWidth="1"/>
    <col min="15105" max="15105" width="30.28515625" style="77" customWidth="1"/>
    <col min="15106" max="15106" width="14.85546875" style="77" customWidth="1"/>
    <col min="15107" max="15107" width="14" style="77" customWidth="1"/>
    <col min="15108" max="15108" width="15.28515625" style="77" customWidth="1"/>
    <col min="15109" max="15109" width="59.85546875" style="77" customWidth="1"/>
    <col min="15110" max="15110" width="62.5703125" style="77" customWidth="1"/>
    <col min="15111" max="15359" width="9.140625" style="77"/>
    <col min="15360" max="15360" width="66.85546875" style="77" customWidth="1"/>
    <col min="15361" max="15361" width="30.28515625" style="77" customWidth="1"/>
    <col min="15362" max="15362" width="14.85546875" style="77" customWidth="1"/>
    <col min="15363" max="15363" width="14" style="77" customWidth="1"/>
    <col min="15364" max="15364" width="15.28515625" style="77" customWidth="1"/>
    <col min="15365" max="15365" width="59.85546875" style="77" customWidth="1"/>
    <col min="15366" max="15366" width="62.5703125" style="77" customWidth="1"/>
    <col min="15367" max="15615" width="9.140625" style="77"/>
    <col min="15616" max="15616" width="66.85546875" style="77" customWidth="1"/>
    <col min="15617" max="15617" width="30.28515625" style="77" customWidth="1"/>
    <col min="15618" max="15618" width="14.85546875" style="77" customWidth="1"/>
    <col min="15619" max="15619" width="14" style="77" customWidth="1"/>
    <col min="15620" max="15620" width="15.28515625" style="77" customWidth="1"/>
    <col min="15621" max="15621" width="59.85546875" style="77" customWidth="1"/>
    <col min="15622" max="15622" width="62.5703125" style="77" customWidth="1"/>
    <col min="15623" max="15871" width="9.140625" style="77"/>
    <col min="15872" max="15872" width="66.85546875" style="77" customWidth="1"/>
    <col min="15873" max="15873" width="30.28515625" style="77" customWidth="1"/>
    <col min="15874" max="15874" width="14.85546875" style="77" customWidth="1"/>
    <col min="15875" max="15875" width="14" style="77" customWidth="1"/>
    <col min="15876" max="15876" width="15.28515625" style="77" customWidth="1"/>
    <col min="15877" max="15877" width="59.85546875" style="77" customWidth="1"/>
    <col min="15878" max="15878" width="62.5703125" style="77" customWidth="1"/>
    <col min="15879" max="16127" width="9.140625" style="77"/>
    <col min="16128" max="16128" width="66.85546875" style="77" customWidth="1"/>
    <col min="16129" max="16129" width="30.28515625" style="77" customWidth="1"/>
    <col min="16130" max="16130" width="14.85546875" style="77" customWidth="1"/>
    <col min="16131" max="16131" width="14" style="77" customWidth="1"/>
    <col min="16132" max="16132" width="15.28515625" style="77" customWidth="1"/>
    <col min="16133" max="16133" width="59.85546875" style="77" customWidth="1"/>
    <col min="16134" max="16134" width="62.5703125" style="77" customWidth="1"/>
    <col min="16135" max="16384" width="9.140625" style="77"/>
  </cols>
  <sheetData>
    <row r="1" spans="1:6" ht="19.5" customHeight="1">
      <c r="A1" s="120" t="s">
        <v>59</v>
      </c>
      <c r="B1" s="120"/>
      <c r="C1" s="121"/>
      <c r="D1" s="121"/>
      <c r="E1" s="122"/>
    </row>
    <row r="2" spans="1:6" s="79" customFormat="1" ht="30.75" customHeight="1">
      <c r="A2" s="123" t="s">
        <v>60</v>
      </c>
      <c r="B2" s="123"/>
      <c r="C2" s="123"/>
      <c r="D2" s="123"/>
      <c r="E2" s="124"/>
      <c r="F2" s="78"/>
    </row>
    <row r="3" spans="1:6" s="79" customFormat="1" ht="25.5" customHeight="1">
      <c r="A3" s="80"/>
      <c r="B3" s="80"/>
      <c r="C3" s="81"/>
      <c r="D3" s="81"/>
      <c r="E3" s="82" t="s">
        <v>17</v>
      </c>
      <c r="F3" s="78"/>
    </row>
    <row r="4" spans="1:6" ht="15.75">
      <c r="A4" s="125" t="s">
        <v>61</v>
      </c>
      <c r="B4" s="125" t="s">
        <v>62</v>
      </c>
      <c r="C4" s="127" t="s">
        <v>63</v>
      </c>
      <c r="D4" s="128"/>
      <c r="E4" s="83" t="s">
        <v>64</v>
      </c>
    </row>
    <row r="5" spans="1:6" ht="21" customHeight="1">
      <c r="A5" s="126"/>
      <c r="B5" s="126"/>
      <c r="C5" s="84" t="s">
        <v>46</v>
      </c>
      <c r="D5" s="84" t="s">
        <v>47</v>
      </c>
      <c r="E5" s="83"/>
    </row>
    <row r="6" spans="1:6" ht="21" customHeight="1">
      <c r="A6" s="117">
        <v>1</v>
      </c>
      <c r="B6" s="117">
        <v>2</v>
      </c>
      <c r="C6" s="118">
        <v>3</v>
      </c>
      <c r="D6" s="118">
        <v>4</v>
      </c>
      <c r="E6" s="119">
        <v>5</v>
      </c>
    </row>
    <row r="7" spans="1:6" ht="15.75">
      <c r="A7" s="85" t="s">
        <v>65</v>
      </c>
      <c r="B7" s="86" t="s">
        <v>66</v>
      </c>
      <c r="C7" s="110">
        <f>C8+C21</f>
        <v>7304.6</v>
      </c>
      <c r="D7" s="110">
        <f>D8</f>
        <v>-810000.8</v>
      </c>
      <c r="E7" s="100"/>
    </row>
    <row r="8" spans="1:6" ht="47.25">
      <c r="A8" s="85" t="s">
        <v>67</v>
      </c>
      <c r="B8" s="87" t="s">
        <v>68</v>
      </c>
      <c r="C8" s="110">
        <f>C9+C16+C18</f>
        <v>7218.3</v>
      </c>
      <c r="D8" s="110">
        <f>D9+D16+D18</f>
        <v>-810000.8</v>
      </c>
      <c r="E8" s="100"/>
      <c r="F8" s="88"/>
    </row>
    <row r="9" spans="1:6" ht="63">
      <c r="A9" s="85" t="s">
        <v>69</v>
      </c>
      <c r="B9" s="87" t="s">
        <v>70</v>
      </c>
      <c r="C9" s="110">
        <f>SUM(C10:C15)</f>
        <v>7628.3</v>
      </c>
      <c r="D9" s="110">
        <f>SUM(D10:D15)</f>
        <v>-810000.8</v>
      </c>
      <c r="E9" s="100"/>
      <c r="F9" s="88"/>
    </row>
    <row r="10" spans="1:6" ht="110.25">
      <c r="A10" s="90" t="s">
        <v>71</v>
      </c>
      <c r="B10" s="91" t="s">
        <v>72</v>
      </c>
      <c r="C10" s="111">
        <f>4148-69.7</f>
        <v>4078.3</v>
      </c>
      <c r="D10" s="111">
        <v>0</v>
      </c>
      <c r="E10" s="92" t="s">
        <v>125</v>
      </c>
      <c r="F10" s="88"/>
    </row>
    <row r="11" spans="1:6" ht="122.25" customHeight="1">
      <c r="A11" s="90" t="s">
        <v>73</v>
      </c>
      <c r="B11" s="91" t="s">
        <v>72</v>
      </c>
      <c r="C11" s="111">
        <f>2652-44.5</f>
        <v>2607.5</v>
      </c>
      <c r="D11" s="111">
        <v>0</v>
      </c>
      <c r="E11" s="92" t="s">
        <v>126</v>
      </c>
      <c r="F11" s="88"/>
    </row>
    <row r="12" spans="1:6" ht="110.25">
      <c r="A12" s="90" t="s">
        <v>74</v>
      </c>
      <c r="B12" s="91" t="s">
        <v>75</v>
      </c>
      <c r="C12" s="112">
        <v>0</v>
      </c>
      <c r="D12" s="111">
        <v>-810000.8</v>
      </c>
      <c r="E12" s="92" t="s">
        <v>93</v>
      </c>
      <c r="F12" s="93"/>
    </row>
    <row r="13" spans="1:6" ht="110.25">
      <c r="A13" s="94" t="s">
        <v>76</v>
      </c>
      <c r="B13" s="91" t="s">
        <v>75</v>
      </c>
      <c r="C13" s="111">
        <v>400</v>
      </c>
      <c r="D13" s="111">
        <v>0</v>
      </c>
      <c r="E13" s="92" t="s">
        <v>94</v>
      </c>
      <c r="F13" s="88"/>
    </row>
    <row r="14" spans="1:6" ht="135.75" customHeight="1">
      <c r="A14" s="95" t="s">
        <v>77</v>
      </c>
      <c r="B14" s="91" t="s">
        <v>75</v>
      </c>
      <c r="C14" s="111">
        <v>-357.7</v>
      </c>
      <c r="D14" s="111">
        <v>0</v>
      </c>
      <c r="E14" s="92" t="s">
        <v>95</v>
      </c>
      <c r="F14" s="88"/>
    </row>
    <row r="15" spans="1:6" ht="138" customHeight="1">
      <c r="A15" s="95" t="s">
        <v>78</v>
      </c>
      <c r="B15" s="91" t="s">
        <v>75</v>
      </c>
      <c r="C15" s="111">
        <v>900.2</v>
      </c>
      <c r="D15" s="111">
        <v>0</v>
      </c>
      <c r="E15" s="107" t="s">
        <v>96</v>
      </c>
      <c r="F15" s="88"/>
    </row>
    <row r="16" spans="1:6" ht="63">
      <c r="A16" s="85" t="s">
        <v>79</v>
      </c>
      <c r="B16" s="87" t="s">
        <v>80</v>
      </c>
      <c r="C16" s="113">
        <f>C17</f>
        <v>-3415</v>
      </c>
      <c r="D16" s="113">
        <f>SUM(D17:D17)</f>
        <v>0</v>
      </c>
      <c r="E16" s="107"/>
    </row>
    <row r="17" spans="1:6" ht="151.5" customHeight="1">
      <c r="A17" s="94" t="s">
        <v>81</v>
      </c>
      <c r="B17" s="96" t="s">
        <v>82</v>
      </c>
      <c r="C17" s="111">
        <v>-3415</v>
      </c>
      <c r="D17" s="114">
        <v>0</v>
      </c>
      <c r="E17" s="107" t="s">
        <v>111</v>
      </c>
    </row>
    <row r="18" spans="1:6" ht="31.5">
      <c r="A18" s="85" t="s">
        <v>23</v>
      </c>
      <c r="B18" s="86" t="s">
        <v>83</v>
      </c>
      <c r="C18" s="110">
        <f>SUM(C19:C20)</f>
        <v>3005</v>
      </c>
      <c r="D18" s="110">
        <f>SUM(D19:D20)</f>
        <v>0</v>
      </c>
      <c r="E18" s="107"/>
    </row>
    <row r="19" spans="1:6" ht="123" customHeight="1">
      <c r="A19" s="95" t="s">
        <v>84</v>
      </c>
      <c r="B19" s="96" t="s">
        <v>85</v>
      </c>
      <c r="C19" s="111">
        <v>2932.3</v>
      </c>
      <c r="D19" s="111">
        <v>0</v>
      </c>
      <c r="E19" s="107" t="s">
        <v>97</v>
      </c>
    </row>
    <row r="20" spans="1:6" ht="94.5">
      <c r="A20" s="95" t="s">
        <v>86</v>
      </c>
      <c r="B20" s="96" t="s">
        <v>85</v>
      </c>
      <c r="C20" s="111">
        <v>72.7</v>
      </c>
      <c r="D20" s="111">
        <v>0</v>
      </c>
      <c r="E20" s="107" t="s">
        <v>98</v>
      </c>
    </row>
    <row r="21" spans="1:6" s="98" customFormat="1" ht="31.5">
      <c r="A21" s="85" t="s">
        <v>87</v>
      </c>
      <c r="B21" s="87" t="s">
        <v>88</v>
      </c>
      <c r="C21" s="110">
        <f>C22</f>
        <v>86.3</v>
      </c>
      <c r="D21" s="110">
        <f>D22</f>
        <v>0</v>
      </c>
      <c r="E21" s="100"/>
      <c r="F21" s="97"/>
    </row>
    <row r="22" spans="1:6" ht="78.75">
      <c r="A22" s="95" t="s">
        <v>89</v>
      </c>
      <c r="B22" s="89" t="s">
        <v>90</v>
      </c>
      <c r="C22" s="111">
        <v>86.3</v>
      </c>
      <c r="D22" s="111">
        <v>0</v>
      </c>
      <c r="E22" s="108" t="s">
        <v>110</v>
      </c>
    </row>
    <row r="23" spans="1:6" ht="15.75">
      <c r="A23" s="99" t="s">
        <v>91</v>
      </c>
      <c r="B23" s="86"/>
      <c r="C23" s="110">
        <f>C7</f>
        <v>7304.6</v>
      </c>
      <c r="D23" s="110">
        <f>D7</f>
        <v>-810000.8</v>
      </c>
      <c r="E23" s="100"/>
    </row>
    <row r="24" spans="1:6" ht="47.25">
      <c r="A24" s="99" t="s">
        <v>99</v>
      </c>
      <c r="B24" s="99"/>
      <c r="C24" s="115">
        <v>3373007.1</v>
      </c>
      <c r="D24" s="116">
        <v>3935151</v>
      </c>
      <c r="E24" s="109"/>
    </row>
    <row r="25" spans="1:6" ht="48" customHeight="1">
      <c r="A25" s="99" t="s">
        <v>92</v>
      </c>
      <c r="B25" s="99"/>
      <c r="C25" s="116">
        <f>C24+C23</f>
        <v>3380311.7</v>
      </c>
      <c r="D25" s="116">
        <f>D24+D23</f>
        <v>3125150.2</v>
      </c>
      <c r="E25" s="109"/>
    </row>
    <row r="26" spans="1:6" ht="48" customHeight="1">
      <c r="B26" s="102"/>
      <c r="C26" s="103"/>
    </row>
    <row r="27" spans="1:6" ht="48" customHeight="1">
      <c r="B27" s="102"/>
    </row>
    <row r="28" spans="1:6" ht="48" customHeight="1">
      <c r="B28" s="102"/>
    </row>
    <row r="29" spans="1:6" ht="48" customHeight="1">
      <c r="B29" s="102"/>
    </row>
    <row r="30" spans="1:6" ht="48" customHeight="1">
      <c r="B30" s="102"/>
    </row>
    <row r="31" spans="1:6" ht="48" customHeight="1">
      <c r="B31" s="102"/>
    </row>
    <row r="32" spans="1:6" ht="48" customHeight="1">
      <c r="B32" s="102"/>
    </row>
    <row r="33" spans="2:2" ht="48" customHeight="1">
      <c r="B33" s="102"/>
    </row>
    <row r="34" spans="2:2" ht="48" customHeight="1">
      <c r="B34" s="102"/>
    </row>
    <row r="35" spans="2:2" ht="48" customHeight="1">
      <c r="B35" s="102"/>
    </row>
  </sheetData>
  <mergeCells count="5">
    <mergeCell ref="A1:E1"/>
    <mergeCell ref="A2:E2"/>
    <mergeCell ref="A4:A5"/>
    <mergeCell ref="B4:B5"/>
    <mergeCell ref="C4:D4"/>
  </mergeCells>
  <pageMargins left="0.39370078740157483" right="0.19685039370078741" top="0.39370078740157483" bottom="0.3937007874015748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70" zoomScaleNormal="70" workbookViewId="0">
      <pane xSplit="2" ySplit="7" topLeftCell="C51" activePane="bottomRight" state="frozen"/>
      <selection pane="topRight" activeCell="E1" sqref="E1"/>
      <selection pane="bottomLeft" activeCell="A8" sqref="A8"/>
      <selection pane="bottomRight" activeCell="J52" sqref="J52"/>
    </sheetView>
  </sheetViews>
  <sheetFormatPr defaultRowHeight="15.75"/>
  <cols>
    <col min="1" max="1" width="7.28515625" style="1" customWidth="1"/>
    <col min="2" max="2" width="15.5703125" style="1" customWidth="1"/>
    <col min="3" max="3" width="16" style="1" customWidth="1"/>
    <col min="4" max="4" width="96.7109375" style="2" customWidth="1"/>
    <col min="5" max="5" width="16.42578125" style="1" customWidth="1"/>
    <col min="6" max="6" width="16.28515625" style="1" customWidth="1"/>
    <col min="7" max="7" width="19.140625" style="1" customWidth="1"/>
    <col min="8" max="8" width="19.42578125" style="2" customWidth="1"/>
    <col min="9" max="9" width="23" style="2" customWidth="1"/>
    <col min="10" max="16384" width="9.140625" style="2"/>
  </cols>
  <sheetData>
    <row r="1" spans="1:7" s="6" customFormat="1" ht="26.25" customHeight="1">
      <c r="A1" s="5"/>
      <c r="B1" s="5"/>
      <c r="C1" s="5"/>
      <c r="D1" s="41"/>
      <c r="E1" s="5"/>
      <c r="F1" s="5"/>
      <c r="G1" s="42" t="s">
        <v>32</v>
      </c>
    </row>
    <row r="2" spans="1:7" s="6" customFormat="1">
      <c r="A2" s="5"/>
      <c r="B2" s="5"/>
      <c r="C2" s="5"/>
      <c r="D2" s="41"/>
      <c r="E2" s="5"/>
      <c r="F2" s="5"/>
      <c r="G2" s="5"/>
    </row>
    <row r="3" spans="1:7" s="6" customFormat="1" ht="18.75" customHeight="1">
      <c r="A3" s="129" t="s">
        <v>18</v>
      </c>
      <c r="B3" s="129"/>
      <c r="C3" s="129"/>
      <c r="D3" s="130"/>
      <c r="E3" s="130"/>
      <c r="F3" s="130"/>
      <c r="G3" s="130"/>
    </row>
    <row r="4" spans="1:7" s="6" customFormat="1">
      <c r="A4" s="5"/>
      <c r="B4" s="5"/>
      <c r="C4" s="5"/>
      <c r="D4" s="43"/>
      <c r="E4" s="5"/>
      <c r="F4" s="5"/>
      <c r="G4" s="42" t="s">
        <v>17</v>
      </c>
    </row>
    <row r="5" spans="1:7" s="6" customFormat="1" ht="15.75" customHeight="1">
      <c r="A5" s="131" t="s">
        <v>0</v>
      </c>
      <c r="B5" s="138" t="s">
        <v>13</v>
      </c>
      <c r="C5" s="138"/>
      <c r="D5" s="133" t="s">
        <v>1</v>
      </c>
      <c r="E5" s="135" t="s">
        <v>10</v>
      </c>
      <c r="F5" s="136"/>
      <c r="G5" s="137"/>
    </row>
    <row r="6" spans="1:7" s="6" customFormat="1" ht="96" customHeight="1">
      <c r="A6" s="132"/>
      <c r="B6" s="69" t="s">
        <v>46</v>
      </c>
      <c r="C6" s="69" t="s">
        <v>47</v>
      </c>
      <c r="D6" s="134"/>
      <c r="E6" s="44" t="s">
        <v>2</v>
      </c>
      <c r="F6" s="44" t="s">
        <v>34</v>
      </c>
      <c r="G6" s="44" t="s">
        <v>16</v>
      </c>
    </row>
    <row r="7" spans="1:7" s="6" customFormat="1">
      <c r="A7" s="45">
        <v>1</v>
      </c>
      <c r="B7" s="46">
        <v>2</v>
      </c>
      <c r="C7" s="46">
        <v>4</v>
      </c>
      <c r="D7" s="47">
        <v>5</v>
      </c>
      <c r="E7" s="48">
        <v>6</v>
      </c>
      <c r="F7" s="48">
        <v>7</v>
      </c>
      <c r="G7" s="48">
        <v>8</v>
      </c>
    </row>
    <row r="8" spans="1:7" s="6" customFormat="1" ht="25.5" customHeight="1">
      <c r="A8" s="15" t="s">
        <v>3</v>
      </c>
      <c r="B8" s="8">
        <f>B9+B14</f>
        <v>7628.3</v>
      </c>
      <c r="C8" s="8">
        <f t="shared" ref="C8" si="0">C9+C14</f>
        <v>-810000.8</v>
      </c>
      <c r="D8" s="49" t="s">
        <v>21</v>
      </c>
      <c r="E8" s="12">
        <f t="shared" ref="E8:F8" si="1">E9+E14</f>
        <v>900.2</v>
      </c>
      <c r="F8" s="12">
        <f t="shared" si="1"/>
        <v>0</v>
      </c>
      <c r="G8" s="12">
        <f>G9+G14</f>
        <v>6728.1</v>
      </c>
    </row>
    <row r="9" spans="1:7" s="6" customFormat="1" ht="31.5">
      <c r="A9" s="15" t="s">
        <v>8</v>
      </c>
      <c r="B9" s="25">
        <f>SUM(B10:B13)</f>
        <v>6728.1</v>
      </c>
      <c r="C9" s="25">
        <f t="shared" ref="C9" si="2">SUM(C10:C13)</f>
        <v>-810000.8</v>
      </c>
      <c r="D9" s="16" t="s">
        <v>15</v>
      </c>
      <c r="E9" s="12"/>
      <c r="F9" s="12"/>
      <c r="G9" s="8">
        <f>SUM(G10:G12)</f>
        <v>6728.1</v>
      </c>
    </row>
    <row r="10" spans="1:7" s="6" customFormat="1" ht="63">
      <c r="A10" s="26"/>
      <c r="B10" s="27">
        <f>E10+G10</f>
        <v>400</v>
      </c>
      <c r="C10" s="63"/>
      <c r="D10" s="7" t="s">
        <v>36</v>
      </c>
      <c r="E10" s="28"/>
      <c r="F10" s="28"/>
      <c r="G10" s="27">
        <v>400</v>
      </c>
    </row>
    <row r="11" spans="1:7" s="6" customFormat="1" ht="47.25">
      <c r="A11" s="30"/>
      <c r="B11" s="27">
        <f>E11+G11</f>
        <v>6685.8</v>
      </c>
      <c r="C11" s="63"/>
      <c r="D11" s="7" t="s">
        <v>39</v>
      </c>
      <c r="E11" s="28"/>
      <c r="F11" s="28"/>
      <c r="G11" s="27">
        <f>4148+2652-114.2</f>
        <v>6685.8</v>
      </c>
    </row>
    <row r="12" spans="1:7" s="6" customFormat="1" ht="31.5">
      <c r="A12" s="30"/>
      <c r="B12" s="27">
        <f>E12+G12</f>
        <v>-357.7</v>
      </c>
      <c r="C12" s="63"/>
      <c r="D12" s="7" t="s">
        <v>35</v>
      </c>
      <c r="E12" s="28"/>
      <c r="F12" s="28"/>
      <c r="G12" s="27">
        <v>-357.7</v>
      </c>
    </row>
    <row r="13" spans="1:7" s="6" customFormat="1" ht="94.5">
      <c r="A13" s="30"/>
      <c r="B13" s="27"/>
      <c r="C13" s="63">
        <f>E13+F13+G13</f>
        <v>-810000.8</v>
      </c>
      <c r="D13" s="7" t="s">
        <v>129</v>
      </c>
      <c r="E13" s="28"/>
      <c r="F13" s="28"/>
      <c r="G13" s="27">
        <v>-810000.8</v>
      </c>
    </row>
    <row r="14" spans="1:7" s="4" customFormat="1" ht="47.25">
      <c r="A14" s="29" t="s">
        <v>12</v>
      </c>
      <c r="B14" s="9">
        <f>B15</f>
        <v>900.2</v>
      </c>
      <c r="C14" s="62"/>
      <c r="D14" s="18" t="s">
        <v>28</v>
      </c>
      <c r="E14" s="9">
        <f>E15</f>
        <v>900.2</v>
      </c>
      <c r="F14" s="9"/>
      <c r="G14" s="13"/>
    </row>
    <row r="15" spans="1:7" s="5" customFormat="1" ht="63">
      <c r="A15" s="30"/>
      <c r="B15" s="11">
        <f>E15+G15</f>
        <v>900.2</v>
      </c>
      <c r="C15" s="63"/>
      <c r="D15" s="17" t="s">
        <v>112</v>
      </c>
      <c r="E15" s="11">
        <v>900.2</v>
      </c>
      <c r="F15" s="11"/>
      <c r="G15" s="14"/>
    </row>
    <row r="16" spans="1:7" s="4" customFormat="1" ht="30" customHeight="1">
      <c r="A16" s="29" t="s">
        <v>4</v>
      </c>
      <c r="B16" s="9">
        <f>B17</f>
        <v>-3415</v>
      </c>
      <c r="C16" s="9"/>
      <c r="D16" s="50" t="s">
        <v>27</v>
      </c>
      <c r="E16" s="13">
        <f>E17</f>
        <v>0</v>
      </c>
      <c r="F16" s="13"/>
      <c r="G16" s="13">
        <f>G17</f>
        <v>-3415</v>
      </c>
    </row>
    <row r="17" spans="1:7" s="4" customFormat="1" ht="31.5">
      <c r="A17" s="29" t="s">
        <v>14</v>
      </c>
      <c r="B17" s="10">
        <f>B18</f>
        <v>-3415</v>
      </c>
      <c r="C17" s="64"/>
      <c r="D17" s="16" t="s">
        <v>15</v>
      </c>
      <c r="E17" s="13"/>
      <c r="F17" s="13"/>
      <c r="G17" s="9">
        <f>G18</f>
        <v>-3415</v>
      </c>
    </row>
    <row r="18" spans="1:7" s="5" customFormat="1" ht="63">
      <c r="A18" s="30"/>
      <c r="B18" s="11">
        <f>E18+G18</f>
        <v>-3415</v>
      </c>
      <c r="C18" s="11"/>
      <c r="D18" s="51" t="s">
        <v>41</v>
      </c>
      <c r="E18" s="14"/>
      <c r="F18" s="14"/>
      <c r="G18" s="11">
        <v>-3415</v>
      </c>
    </row>
    <row r="19" spans="1:7" s="5" customFormat="1" ht="23.25" customHeight="1">
      <c r="A19" s="29" t="s">
        <v>5</v>
      </c>
      <c r="B19" s="9">
        <f>B20</f>
        <v>3005</v>
      </c>
      <c r="C19" s="9"/>
      <c r="D19" s="52" t="s">
        <v>23</v>
      </c>
      <c r="E19" s="13">
        <f>E20</f>
        <v>1723</v>
      </c>
      <c r="F19" s="13"/>
      <c r="G19" s="13">
        <f>G20</f>
        <v>1282</v>
      </c>
    </row>
    <row r="20" spans="1:7" s="5" customFormat="1" ht="31.5">
      <c r="A20" s="29" t="s">
        <v>11</v>
      </c>
      <c r="B20" s="9">
        <f>SUM(A21:B21)</f>
        <v>3005</v>
      </c>
      <c r="C20" s="9"/>
      <c r="D20" s="53" t="s">
        <v>19</v>
      </c>
      <c r="E20" s="9">
        <f>SUM(E21:E21)</f>
        <v>1723</v>
      </c>
      <c r="F20" s="9">
        <f>SUM(F21:F21)</f>
        <v>0</v>
      </c>
      <c r="G20" s="9">
        <f>SUM(G21:G21)</f>
        <v>1282</v>
      </c>
    </row>
    <row r="21" spans="1:7" s="5" customFormat="1" ht="63">
      <c r="A21" s="30"/>
      <c r="B21" s="11">
        <f>E21+G21</f>
        <v>3005</v>
      </c>
      <c r="C21" s="11"/>
      <c r="D21" s="54" t="s">
        <v>24</v>
      </c>
      <c r="E21" s="11">
        <f>1731-8</f>
        <v>1723</v>
      </c>
      <c r="F21" s="11"/>
      <c r="G21" s="11">
        <f>1114.9+8+159.1</f>
        <v>1282</v>
      </c>
    </row>
    <row r="22" spans="1:7" s="5" customFormat="1" ht="24" customHeight="1">
      <c r="A22" s="29" t="s">
        <v>7</v>
      </c>
      <c r="B22" s="9">
        <f>B23</f>
        <v>86.3</v>
      </c>
      <c r="C22" s="9"/>
      <c r="D22" s="61" t="s">
        <v>43</v>
      </c>
      <c r="E22" s="9">
        <f>E23</f>
        <v>0</v>
      </c>
      <c r="F22" s="9">
        <f t="shared" ref="F22:G22" si="3">F23</f>
        <v>0</v>
      </c>
      <c r="G22" s="9">
        <f t="shared" si="3"/>
        <v>86.3</v>
      </c>
    </row>
    <row r="23" spans="1:7" s="4" customFormat="1" ht="31.5">
      <c r="A23" s="29" t="s">
        <v>44</v>
      </c>
      <c r="B23" s="9">
        <f>B24</f>
        <v>86.3</v>
      </c>
      <c r="C23" s="65"/>
      <c r="D23" s="60" t="s">
        <v>15</v>
      </c>
      <c r="E23" s="9">
        <f>E24</f>
        <v>0</v>
      </c>
      <c r="F23" s="9">
        <f>F24</f>
        <v>0</v>
      </c>
      <c r="G23" s="9">
        <f>G24</f>
        <v>86.3</v>
      </c>
    </row>
    <row r="24" spans="1:7" s="5" customFormat="1">
      <c r="A24" s="30"/>
      <c r="B24" s="11">
        <f>E24+F24+G24</f>
        <v>86.3</v>
      </c>
      <c r="C24" s="66"/>
      <c r="D24" s="58" t="s">
        <v>42</v>
      </c>
      <c r="E24" s="11"/>
      <c r="F24" s="11"/>
      <c r="G24" s="11">
        <v>86.3</v>
      </c>
    </row>
    <row r="25" spans="1:7" s="4" customFormat="1" ht="23.25" customHeight="1">
      <c r="A25" s="20" t="s">
        <v>9</v>
      </c>
      <c r="B25" s="10">
        <f>B26+B31+B33+B35+B37+B39+B42+B45+B48+B51+B56+B58+B63</f>
        <v>-1.1368683772161603E-13</v>
      </c>
      <c r="C25" s="67"/>
      <c r="D25" s="21" t="s">
        <v>20</v>
      </c>
      <c r="E25" s="36">
        <f>E26+E31+E33+E35+E37+E39+E42+E45+E48+E51+E56+E58+E63</f>
        <v>-2208.7000000000003</v>
      </c>
      <c r="F25" s="36">
        <f t="shared" ref="F25:G25" si="4">F26+F31+F33+F35+F37+F39+F42+F45+F48+F51+F56+F58+F63</f>
        <v>221.9</v>
      </c>
      <c r="G25" s="36">
        <f t="shared" si="4"/>
        <v>1986.8</v>
      </c>
    </row>
    <row r="26" spans="1:7" s="4" customFormat="1" ht="31.5">
      <c r="A26" s="20" t="s">
        <v>29</v>
      </c>
      <c r="B26" s="10">
        <f>SUM(B27:B30)</f>
        <v>1836.8</v>
      </c>
      <c r="C26" s="67"/>
      <c r="D26" s="21" t="s">
        <v>15</v>
      </c>
      <c r="E26" s="10">
        <f>SUM(E27:E29)</f>
        <v>0</v>
      </c>
      <c r="F26" s="10">
        <f>SUM(F27:F29)</f>
        <v>0</v>
      </c>
      <c r="G26" s="10">
        <f>SUM(G27:G30)</f>
        <v>1836.8</v>
      </c>
    </row>
    <row r="27" spans="1:7" s="4" customFormat="1" ht="31.5">
      <c r="A27" s="33"/>
      <c r="B27" s="22">
        <f>E27+G27</f>
        <v>-574.5</v>
      </c>
      <c r="C27" s="22"/>
      <c r="D27" s="34" t="s">
        <v>38</v>
      </c>
      <c r="E27" s="22"/>
      <c r="F27" s="22"/>
      <c r="G27" s="23">
        <f>-32.4-542.1</f>
        <v>-574.5</v>
      </c>
    </row>
    <row r="28" spans="1:7" s="4" customFormat="1" ht="63">
      <c r="A28" s="33"/>
      <c r="B28" s="22">
        <f>E28+F28+G28</f>
        <v>32.4</v>
      </c>
      <c r="C28" s="68"/>
      <c r="D28" s="7" t="s">
        <v>37</v>
      </c>
      <c r="E28" s="22"/>
      <c r="F28" s="22"/>
      <c r="G28" s="23">
        <v>32.4</v>
      </c>
    </row>
    <row r="29" spans="1:7" s="4" customFormat="1" ht="63">
      <c r="A29" s="33"/>
      <c r="B29" s="22">
        <f>E29+F29+G29</f>
        <v>542.1</v>
      </c>
      <c r="C29" s="68"/>
      <c r="D29" s="7" t="s">
        <v>40</v>
      </c>
      <c r="E29" s="22"/>
      <c r="F29" s="22"/>
      <c r="G29" s="23">
        <v>542.1</v>
      </c>
    </row>
    <row r="30" spans="1:7" s="4" customFormat="1" ht="37.5" customHeight="1">
      <c r="A30" s="33"/>
      <c r="B30" s="22">
        <f>E30+F30+G30</f>
        <v>1836.8</v>
      </c>
      <c r="C30" s="68"/>
      <c r="D30" s="7" t="s">
        <v>113</v>
      </c>
      <c r="E30" s="22"/>
      <c r="F30" s="22"/>
      <c r="G30" s="23">
        <v>1836.8</v>
      </c>
    </row>
    <row r="31" spans="1:7" s="4" customFormat="1" ht="31.5">
      <c r="A31" s="20" t="s">
        <v>30</v>
      </c>
      <c r="B31" s="10">
        <f>B32</f>
        <v>-1836.8</v>
      </c>
      <c r="C31" s="10"/>
      <c r="D31" s="39" t="s">
        <v>33</v>
      </c>
      <c r="E31" s="10">
        <f>E32</f>
        <v>-1836.8</v>
      </c>
      <c r="F31" s="10"/>
      <c r="G31" s="36"/>
    </row>
    <row r="32" spans="1:7" s="4" customFormat="1" ht="31.5" customHeight="1">
      <c r="A32" s="33"/>
      <c r="B32" s="22">
        <f>E32+F32+G32</f>
        <v>-1836.8</v>
      </c>
      <c r="C32" s="68"/>
      <c r="D32" s="7" t="s">
        <v>113</v>
      </c>
      <c r="E32" s="22">
        <v>-1836.8</v>
      </c>
      <c r="F32" s="22"/>
      <c r="G32" s="23"/>
    </row>
    <row r="33" spans="1:7" s="4" customFormat="1" ht="47.25" customHeight="1">
      <c r="A33" s="20" t="s">
        <v>31</v>
      </c>
      <c r="B33" s="10">
        <f>B34</f>
        <v>-2684.1</v>
      </c>
      <c r="C33" s="10"/>
      <c r="D33" s="24" t="s">
        <v>28</v>
      </c>
      <c r="E33" s="35">
        <f>E34</f>
        <v>-2684.1</v>
      </c>
      <c r="F33" s="35"/>
      <c r="G33" s="36"/>
    </row>
    <row r="34" spans="1:7" s="5" customFormat="1" ht="47.25">
      <c r="A34" s="33"/>
      <c r="B34" s="22">
        <f>E34+G34</f>
        <v>-2684.1</v>
      </c>
      <c r="C34" s="22"/>
      <c r="D34" s="19" t="s">
        <v>124</v>
      </c>
      <c r="E34" s="37">
        <v>-2684.1</v>
      </c>
      <c r="F34" s="37"/>
      <c r="G34" s="23"/>
    </row>
    <row r="35" spans="1:7" s="4" customFormat="1" ht="63">
      <c r="A35" s="38" t="s">
        <v>100</v>
      </c>
      <c r="B35" s="10">
        <f>SUM(B36:B36)</f>
        <v>221.9</v>
      </c>
      <c r="C35" s="10"/>
      <c r="D35" s="61" t="s">
        <v>25</v>
      </c>
      <c r="E35" s="32">
        <f>SUM(E36:E36)</f>
        <v>0</v>
      </c>
      <c r="F35" s="32">
        <f>SUM(F36:F36)</f>
        <v>221.9</v>
      </c>
      <c r="G35" s="36"/>
    </row>
    <row r="36" spans="1:7" s="5" customFormat="1" ht="47.25">
      <c r="A36" s="40"/>
      <c r="B36" s="22">
        <f>E36+F36+G36</f>
        <v>221.9</v>
      </c>
      <c r="C36" s="22"/>
      <c r="D36" s="19" t="s">
        <v>130</v>
      </c>
      <c r="E36" s="31"/>
      <c r="F36" s="31">
        <v>221.9</v>
      </c>
      <c r="G36" s="23"/>
    </row>
    <row r="37" spans="1:7" s="5" customFormat="1" ht="35.25" customHeight="1">
      <c r="A37" s="38" t="s">
        <v>101</v>
      </c>
      <c r="B37" s="10">
        <f>SUM(B38:B38)</f>
        <v>-264.8</v>
      </c>
      <c r="C37" s="10"/>
      <c r="D37" s="70" t="s">
        <v>48</v>
      </c>
      <c r="E37" s="32">
        <f>SUM(E38:E38)</f>
        <v>-264.8</v>
      </c>
      <c r="F37" s="32">
        <f t="shared" ref="F37:G37" si="5">SUM(F38:F38)</f>
        <v>0</v>
      </c>
      <c r="G37" s="32">
        <f t="shared" si="5"/>
        <v>0</v>
      </c>
    </row>
    <row r="38" spans="1:7" s="5" customFormat="1" ht="63">
      <c r="A38" s="40"/>
      <c r="B38" s="22">
        <f>SUM(E38+F38+G38)</f>
        <v>-264.8</v>
      </c>
      <c r="C38" s="22"/>
      <c r="D38" s="19" t="s">
        <v>127</v>
      </c>
      <c r="E38" s="31">
        <v>-264.8</v>
      </c>
      <c r="F38" s="31"/>
      <c r="G38" s="23"/>
    </row>
    <row r="39" spans="1:7" s="5" customFormat="1" ht="31.5">
      <c r="A39" s="38" t="s">
        <v>102</v>
      </c>
      <c r="B39" s="10">
        <f>SUM(B40:B41)</f>
        <v>452.2</v>
      </c>
      <c r="C39" s="10"/>
      <c r="D39" s="70" t="s">
        <v>49</v>
      </c>
      <c r="E39" s="32">
        <f>SUM(E40:E41)</f>
        <v>452.2</v>
      </c>
      <c r="F39" s="32"/>
      <c r="G39" s="36"/>
    </row>
    <row r="40" spans="1:7" s="5" customFormat="1" ht="31.5">
      <c r="A40" s="40"/>
      <c r="B40" s="22">
        <f>E40+F40+G40</f>
        <v>-14.8</v>
      </c>
      <c r="C40" s="22"/>
      <c r="D40" s="19" t="s">
        <v>114</v>
      </c>
      <c r="E40" s="31">
        <v>-14.8</v>
      </c>
      <c r="F40" s="31"/>
      <c r="G40" s="23"/>
    </row>
    <row r="41" spans="1:7" s="5" customFormat="1" ht="63">
      <c r="A41" s="40"/>
      <c r="B41" s="22">
        <f>E41+F41+G41</f>
        <v>467</v>
      </c>
      <c r="C41" s="22"/>
      <c r="D41" s="19" t="s">
        <v>53</v>
      </c>
      <c r="E41" s="31">
        <v>467</v>
      </c>
      <c r="F41" s="31"/>
      <c r="G41" s="23"/>
    </row>
    <row r="42" spans="1:7" s="5" customFormat="1" ht="31.5">
      <c r="A42" s="38" t="s">
        <v>103</v>
      </c>
      <c r="B42" s="10">
        <f>SUM(B43:B44)</f>
        <v>228.39999999999998</v>
      </c>
      <c r="C42" s="10"/>
      <c r="D42" s="70" t="s">
        <v>50</v>
      </c>
      <c r="E42" s="32">
        <f>SUM(E43:E44)</f>
        <v>228.39999999999998</v>
      </c>
      <c r="F42" s="32">
        <f t="shared" ref="F42:G42" si="6">SUM(F43:F44)</f>
        <v>0</v>
      </c>
      <c r="G42" s="32">
        <f t="shared" si="6"/>
        <v>0</v>
      </c>
    </row>
    <row r="43" spans="1:7" s="5" customFormat="1" ht="47.25">
      <c r="A43" s="40"/>
      <c r="B43" s="22">
        <f>E43+F43+G43</f>
        <v>-88.5</v>
      </c>
      <c r="C43" s="22"/>
      <c r="D43" s="19" t="s">
        <v>131</v>
      </c>
      <c r="E43" s="31">
        <f>-88.5</f>
        <v>-88.5</v>
      </c>
      <c r="F43" s="31"/>
      <c r="G43" s="23"/>
    </row>
    <row r="44" spans="1:7" s="5" customFormat="1">
      <c r="A44" s="40"/>
      <c r="B44" s="22">
        <f>E44+F44+G44</f>
        <v>316.89999999999998</v>
      </c>
      <c r="C44" s="22"/>
      <c r="D44" s="19" t="s">
        <v>55</v>
      </c>
      <c r="E44" s="31">
        <v>316.89999999999998</v>
      </c>
      <c r="F44" s="31"/>
      <c r="G44" s="23"/>
    </row>
    <row r="45" spans="1:7" s="5" customFormat="1" ht="47.25">
      <c r="A45" s="38" t="s">
        <v>104</v>
      </c>
      <c r="B45" s="10">
        <f>SUM(B46:B47)</f>
        <v>-71.900000000000006</v>
      </c>
      <c r="C45" s="10"/>
      <c r="D45" s="70" t="s">
        <v>26</v>
      </c>
      <c r="E45" s="32">
        <f>SUM(E46:E47)</f>
        <v>-71.900000000000006</v>
      </c>
      <c r="F45" s="32">
        <f t="shared" ref="F45:G45" si="7">SUM(F46:F47)</f>
        <v>0</v>
      </c>
      <c r="G45" s="32">
        <f t="shared" si="7"/>
        <v>0</v>
      </c>
    </row>
    <row r="46" spans="1:7" s="5" customFormat="1" ht="31.5">
      <c r="A46" s="40"/>
      <c r="B46" s="22">
        <f>E46+F46+G46</f>
        <v>150</v>
      </c>
      <c r="C46" s="22"/>
      <c r="D46" s="19" t="s">
        <v>54</v>
      </c>
      <c r="E46" s="31">
        <v>150</v>
      </c>
      <c r="F46" s="31"/>
      <c r="G46" s="23"/>
    </row>
    <row r="47" spans="1:7" s="5" customFormat="1" ht="63">
      <c r="A47" s="40"/>
      <c r="B47" s="22">
        <f>E47+F47+G47</f>
        <v>-221.9</v>
      </c>
      <c r="C47" s="22"/>
      <c r="D47" s="34" t="s">
        <v>132</v>
      </c>
      <c r="E47" s="31">
        <v>-221.9</v>
      </c>
      <c r="F47" s="31"/>
      <c r="G47" s="23"/>
    </row>
    <row r="48" spans="1:7" s="5" customFormat="1" ht="31.5">
      <c r="A48" s="38" t="s">
        <v>105</v>
      </c>
      <c r="B48" s="10">
        <f>SUM(B49:B50)</f>
        <v>1358.5</v>
      </c>
      <c r="C48" s="10"/>
      <c r="D48" s="53" t="s">
        <v>19</v>
      </c>
      <c r="E48" s="32">
        <f>SUM(E49:E50)</f>
        <v>1358.5</v>
      </c>
      <c r="F48" s="32">
        <f t="shared" ref="F48:G48" si="8">SUM(F49:F50)</f>
        <v>0</v>
      </c>
      <c r="G48" s="32">
        <f t="shared" si="8"/>
        <v>0</v>
      </c>
    </row>
    <row r="49" spans="1:7" s="5" customFormat="1" ht="47.25">
      <c r="A49" s="40"/>
      <c r="B49" s="22">
        <f>E49+F49+G49</f>
        <v>1093.7</v>
      </c>
      <c r="C49" s="22"/>
      <c r="D49" s="19" t="s">
        <v>115</v>
      </c>
      <c r="E49" s="31">
        <v>1093.7</v>
      </c>
      <c r="F49" s="31"/>
      <c r="G49" s="23"/>
    </row>
    <row r="50" spans="1:7" s="5" customFormat="1" ht="63">
      <c r="A50" s="40"/>
      <c r="B50" s="22">
        <f>E50+F50+G50</f>
        <v>264.8</v>
      </c>
      <c r="C50" s="22"/>
      <c r="D50" s="19" t="s">
        <v>128</v>
      </c>
      <c r="E50" s="31">
        <v>264.8</v>
      </c>
      <c r="F50" s="31"/>
      <c r="G50" s="23"/>
    </row>
    <row r="51" spans="1:7" s="5" customFormat="1" ht="31.5">
      <c r="A51" s="38" t="s">
        <v>106</v>
      </c>
      <c r="B51" s="10">
        <f>SUM(B52:B55)</f>
        <v>-871.8</v>
      </c>
      <c r="C51" s="10"/>
      <c r="D51" s="71" t="s">
        <v>51</v>
      </c>
      <c r="E51" s="32">
        <f>SUM(E52:E55)</f>
        <v>-871.8</v>
      </c>
      <c r="F51" s="32"/>
      <c r="G51" s="36"/>
    </row>
    <row r="52" spans="1:7" s="5" customFormat="1" ht="47.25" customHeight="1">
      <c r="A52" s="40"/>
      <c r="B52" s="22">
        <f>E52+F52+G52</f>
        <v>-1107.3</v>
      </c>
      <c r="C52" s="22"/>
      <c r="D52" s="19" t="s">
        <v>116</v>
      </c>
      <c r="E52" s="31">
        <v>-1107.3</v>
      </c>
      <c r="F52" s="31"/>
      <c r="G52" s="23"/>
    </row>
    <row r="53" spans="1:7" s="5" customFormat="1" ht="31.5">
      <c r="A53" s="40"/>
      <c r="B53" s="22">
        <f>E53+F53+G53</f>
        <v>-165</v>
      </c>
      <c r="C53" s="22"/>
      <c r="D53" s="19" t="s">
        <v>117</v>
      </c>
      <c r="E53" s="31">
        <v>-165</v>
      </c>
      <c r="F53" s="31"/>
      <c r="G53" s="23"/>
    </row>
    <row r="54" spans="1:7" s="5" customFormat="1">
      <c r="A54" s="40"/>
      <c r="B54" s="22">
        <f>E54+F54+G54</f>
        <v>407.7</v>
      </c>
      <c r="C54" s="22"/>
      <c r="D54" s="74" t="s">
        <v>56</v>
      </c>
      <c r="E54" s="31">
        <v>407.7</v>
      </c>
      <c r="F54" s="31"/>
      <c r="G54" s="23"/>
    </row>
    <row r="55" spans="1:7" s="5" customFormat="1" ht="30">
      <c r="A55" s="40"/>
      <c r="B55" s="22">
        <f>E55+F55+G55</f>
        <v>-7.2</v>
      </c>
      <c r="C55" s="22"/>
      <c r="D55" s="74" t="s">
        <v>133</v>
      </c>
      <c r="E55" s="31">
        <v>-7.2</v>
      </c>
      <c r="F55" s="31"/>
      <c r="G55" s="23"/>
    </row>
    <row r="56" spans="1:7" s="5" customFormat="1" ht="29.25">
      <c r="A56" s="38" t="s">
        <v>107</v>
      </c>
      <c r="B56" s="10">
        <f>SUM(B57)</f>
        <v>820</v>
      </c>
      <c r="C56" s="10"/>
      <c r="D56" s="72" t="s">
        <v>52</v>
      </c>
      <c r="E56" s="32">
        <f>E57</f>
        <v>820</v>
      </c>
      <c r="F56" s="32"/>
      <c r="G56" s="36"/>
    </row>
    <row r="57" spans="1:7" s="5" customFormat="1" ht="47.25">
      <c r="A57" s="40"/>
      <c r="B57" s="22">
        <f>E57+F57+G57</f>
        <v>820</v>
      </c>
      <c r="C57" s="22"/>
      <c r="D57" s="19" t="s">
        <v>118</v>
      </c>
      <c r="E57" s="31">
        <v>820</v>
      </c>
      <c r="F57" s="31"/>
      <c r="G57" s="23"/>
    </row>
    <row r="58" spans="1:7" s="5" customFormat="1" ht="29.25">
      <c r="A58" s="38" t="s">
        <v>108</v>
      </c>
      <c r="B58" s="10">
        <f>SUM(B59:B62)</f>
        <v>811.6</v>
      </c>
      <c r="C58" s="10"/>
      <c r="D58" s="73" t="s">
        <v>58</v>
      </c>
      <c r="E58" s="32">
        <f>SUM(E59:E62)</f>
        <v>811.6</v>
      </c>
      <c r="F58" s="32"/>
      <c r="G58" s="36"/>
    </row>
    <row r="59" spans="1:7" s="5" customFormat="1" ht="31.5">
      <c r="A59" s="40"/>
      <c r="B59" s="22">
        <f t="shared" ref="B59" si="9">E59+F59+G59</f>
        <v>1390</v>
      </c>
      <c r="C59" s="22"/>
      <c r="D59" s="19" t="s">
        <v>119</v>
      </c>
      <c r="E59" s="31">
        <v>1390</v>
      </c>
      <c r="F59" s="31"/>
      <c r="G59" s="23"/>
    </row>
    <row r="60" spans="1:7" s="5" customFormat="1" ht="31.5">
      <c r="A60" s="40"/>
      <c r="B60" s="22">
        <f>E60+F60+G60</f>
        <v>-61.5</v>
      </c>
      <c r="C60" s="22"/>
      <c r="D60" s="19" t="s">
        <v>120</v>
      </c>
      <c r="E60" s="31">
        <v>-61.5</v>
      </c>
      <c r="F60" s="31"/>
      <c r="G60" s="23"/>
    </row>
    <row r="61" spans="1:7" s="5" customFormat="1" ht="94.5">
      <c r="A61" s="40"/>
      <c r="B61" s="22">
        <f>E61+F61+G61</f>
        <v>-316.89999999999998</v>
      </c>
      <c r="C61" s="22"/>
      <c r="D61" s="19" t="s">
        <v>121</v>
      </c>
      <c r="E61" s="31">
        <f>-303.4-13.5</f>
        <v>-316.89999999999998</v>
      </c>
      <c r="F61" s="31"/>
      <c r="G61" s="23"/>
    </row>
    <row r="62" spans="1:7" s="5" customFormat="1" ht="31.5">
      <c r="A62" s="40"/>
      <c r="B62" s="22">
        <f>E62+F62+G62</f>
        <v>-200</v>
      </c>
      <c r="C62" s="22"/>
      <c r="D62" s="34" t="s">
        <v>122</v>
      </c>
      <c r="E62" s="31">
        <v>-200</v>
      </c>
      <c r="F62" s="31"/>
      <c r="G62" s="23"/>
    </row>
    <row r="63" spans="1:7" s="5" customFormat="1" ht="31.5">
      <c r="A63" s="38" t="s">
        <v>109</v>
      </c>
      <c r="B63" s="10">
        <f>B64</f>
        <v>0</v>
      </c>
      <c r="C63" s="10"/>
      <c r="D63" s="70" t="s">
        <v>57</v>
      </c>
      <c r="E63" s="32">
        <f>E64</f>
        <v>-150</v>
      </c>
      <c r="F63" s="32">
        <f t="shared" ref="F63:G63" si="10">F64</f>
        <v>0</v>
      </c>
      <c r="G63" s="32">
        <f t="shared" si="10"/>
        <v>150</v>
      </c>
    </row>
    <row r="64" spans="1:7" s="5" customFormat="1">
      <c r="A64" s="40"/>
      <c r="B64" s="22">
        <f>E64+F64+G64</f>
        <v>0</v>
      </c>
      <c r="C64" s="22"/>
      <c r="D64" s="19" t="s">
        <v>123</v>
      </c>
      <c r="E64" s="31">
        <v>-150</v>
      </c>
      <c r="F64" s="31"/>
      <c r="G64" s="22">
        <v>150</v>
      </c>
    </row>
    <row r="65" spans="1:7" ht="27.75" customHeight="1">
      <c r="A65" s="47"/>
      <c r="B65" s="56">
        <f>B8+B16+B19+B22+B25</f>
        <v>7304.6</v>
      </c>
      <c r="C65" s="56">
        <f t="shared" ref="C65" si="11">C8+C16+C19+C22+C25</f>
        <v>-810000.8</v>
      </c>
      <c r="D65" s="57" t="s">
        <v>6</v>
      </c>
      <c r="E65" s="56">
        <f>E8+E16+E19+E22+E25</f>
        <v>414.49999999999955</v>
      </c>
      <c r="F65" s="56">
        <f t="shared" ref="F65:G65" si="12">F8+F16+F19+F22+F25</f>
        <v>221.9</v>
      </c>
      <c r="G65" s="56">
        <f t="shared" si="12"/>
        <v>6668.2000000000007</v>
      </c>
    </row>
    <row r="66" spans="1:7" s="6" customFormat="1" ht="26.25" customHeight="1">
      <c r="A66" s="59"/>
      <c r="B66" s="55">
        <v>3624643.4</v>
      </c>
      <c r="C66" s="55">
        <v>4024270.8</v>
      </c>
      <c r="D66" s="50" t="s">
        <v>45</v>
      </c>
      <c r="E66" s="22"/>
      <c r="F66" s="22"/>
      <c r="G66" s="22"/>
    </row>
    <row r="67" spans="1:7" s="4" customFormat="1" ht="23.25" customHeight="1">
      <c r="A67" s="75"/>
      <c r="B67" s="55">
        <f>B65+B66</f>
        <v>3631948</v>
      </c>
      <c r="C67" s="55">
        <f t="shared" ref="C67" si="13">C65+C66</f>
        <v>3214270</v>
      </c>
      <c r="D67" s="75" t="s">
        <v>22</v>
      </c>
      <c r="E67" s="10"/>
      <c r="F67" s="10"/>
      <c r="G67" s="10"/>
    </row>
    <row r="69" spans="1:7">
      <c r="B69" s="3"/>
      <c r="C69" s="3"/>
      <c r="E69" s="3"/>
      <c r="F69" s="3"/>
      <c r="G69" s="3"/>
    </row>
    <row r="70" spans="1:7">
      <c r="B70" s="3"/>
      <c r="C70" s="3"/>
    </row>
    <row r="71" spans="1:7">
      <c r="B71" s="3"/>
      <c r="C71" s="3"/>
      <c r="E71" s="3"/>
      <c r="F71" s="3"/>
      <c r="G71" s="3"/>
    </row>
  </sheetData>
  <mergeCells count="5">
    <mergeCell ref="A3:G3"/>
    <mergeCell ref="A5:A6"/>
    <mergeCell ref="D5:D6"/>
    <mergeCell ref="E5:G5"/>
    <mergeCell ref="B5:C5"/>
  </mergeCells>
  <pageMargins left="0.31496062992125984" right="0.31496062992125984" top="0.35433070866141736" bottom="0.15748031496062992" header="0.31496062992125984" footer="0.31496062992125984"/>
  <pageSetup paperSize="9" scale="50" fitToHeight="2" orientation="portrait" r:id="rId1"/>
  <ignoredErrors>
    <ignoredError sqref="B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 1</vt:lpstr>
      <vt:lpstr>таблица 2</vt:lpstr>
      <vt:lpstr>'таблица 1'!Заголовки_для_печати</vt:lpstr>
      <vt:lpstr>'таблица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Васильевна Зорина</cp:lastModifiedBy>
  <cp:lastPrinted>2020-06-25T12:20:17Z</cp:lastPrinted>
  <dcterms:created xsi:type="dcterms:W3CDTF">1996-10-08T23:32:33Z</dcterms:created>
  <dcterms:modified xsi:type="dcterms:W3CDTF">2020-06-25T12:20:48Z</dcterms:modified>
</cp:coreProperties>
</file>