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360" windowWidth="9720" windowHeight="7080" activeTab="1"/>
  </bookViews>
  <sheets>
    <sheet name="таблица 1" sheetId="59" r:id="rId1"/>
    <sheet name="таблица 2" sheetId="57" r:id="rId2"/>
  </sheets>
  <definedNames>
    <definedName name="_xlnm.Print_Titles" localSheetId="1">'таблица 2'!$5:$7</definedName>
  </definedNames>
  <calcPr calcId="125725"/>
</workbook>
</file>

<file path=xl/calcChain.xml><?xml version="1.0" encoding="utf-8"?>
<calcChain xmlns="http://schemas.openxmlformats.org/spreadsheetml/2006/main">
  <c r="F32" i="57"/>
  <c r="H27"/>
  <c r="F30"/>
  <c r="C20" i="59"/>
  <c r="C61" i="57" l="1"/>
  <c r="D61"/>
  <c r="G33"/>
  <c r="H33"/>
  <c r="F35"/>
  <c r="B35" s="1"/>
  <c r="G76"/>
  <c r="B76" s="1"/>
  <c r="G8"/>
  <c r="B70"/>
  <c r="G75" l="1"/>
  <c r="G39" s="1"/>
  <c r="G81" s="1"/>
  <c r="F33"/>
  <c r="B46"/>
  <c r="F50"/>
  <c r="B52"/>
  <c r="F47"/>
  <c r="B49"/>
  <c r="B51"/>
  <c r="B48"/>
  <c r="B47" l="1"/>
  <c r="B50"/>
  <c r="F60"/>
  <c r="F56"/>
  <c r="B69" l="1"/>
  <c r="F62" l="1"/>
  <c r="F71"/>
  <c r="F80"/>
  <c r="B80" s="1"/>
  <c r="B79" s="1"/>
  <c r="F75"/>
  <c r="H57"/>
  <c r="H39" s="1"/>
  <c r="B45"/>
  <c r="B43"/>
  <c r="F59"/>
  <c r="B60"/>
  <c r="B59" s="1"/>
  <c r="F77"/>
  <c r="B78"/>
  <c r="B77" s="1"/>
  <c r="F40"/>
  <c r="B41"/>
  <c r="B40" s="1"/>
  <c r="F44"/>
  <c r="F42" s="1"/>
  <c r="B58"/>
  <c r="B72"/>
  <c r="B71" s="1"/>
  <c r="B67"/>
  <c r="B68"/>
  <c r="F66"/>
  <c r="B66" s="1"/>
  <c r="F61" l="1"/>
  <c r="F79"/>
  <c r="B57"/>
  <c r="F57"/>
  <c r="B75"/>
  <c r="B44"/>
  <c r="B42" s="1"/>
  <c r="E22" i="59"/>
  <c r="D22"/>
  <c r="C22"/>
  <c r="C18"/>
  <c r="E18"/>
  <c r="D18"/>
  <c r="E14"/>
  <c r="D14"/>
  <c r="C14"/>
  <c r="E8"/>
  <c r="D8"/>
  <c r="C8"/>
  <c r="D7" l="1"/>
  <c r="D6" s="1"/>
  <c r="D24" s="1"/>
  <c r="D26" s="1"/>
  <c r="C7"/>
  <c r="C6" s="1"/>
  <c r="C24" s="1"/>
  <c r="C26" s="1"/>
  <c r="E7"/>
  <c r="E6" s="1"/>
  <c r="E24" s="1"/>
  <c r="E26" s="1"/>
  <c r="B63" i="57"/>
  <c r="B64"/>
  <c r="B65"/>
  <c r="F73"/>
  <c r="B62"/>
  <c r="B61" l="1"/>
  <c r="B38"/>
  <c r="B37" s="1"/>
  <c r="B36" s="1"/>
  <c r="F37"/>
  <c r="F36" s="1"/>
  <c r="C26"/>
  <c r="C25" s="1"/>
  <c r="D26"/>
  <c r="D25" s="1"/>
  <c r="C23"/>
  <c r="D23"/>
  <c r="D20"/>
  <c r="C13"/>
  <c r="D13"/>
  <c r="C20"/>
  <c r="C9"/>
  <c r="D9"/>
  <c r="D15"/>
  <c r="C15"/>
  <c r="B18"/>
  <c r="B17" s="1"/>
  <c r="F17"/>
  <c r="F13"/>
  <c r="B14"/>
  <c r="B13" s="1"/>
  <c r="H9"/>
  <c r="H8" s="1"/>
  <c r="B22"/>
  <c r="B10"/>
  <c r="B9" s="1"/>
  <c r="B28"/>
  <c r="H21"/>
  <c r="H20" s="1"/>
  <c r="H19" s="1"/>
  <c r="B24"/>
  <c r="B23" s="1"/>
  <c r="F23"/>
  <c r="F19" s="1"/>
  <c r="F15"/>
  <c r="B16"/>
  <c r="B15" s="1"/>
  <c r="B12"/>
  <c r="B34"/>
  <c r="B33" s="1"/>
  <c r="B32"/>
  <c r="B31" s="1"/>
  <c r="F29"/>
  <c r="H31"/>
  <c r="F26"/>
  <c r="B27"/>
  <c r="D8" l="1"/>
  <c r="B26"/>
  <c r="D19"/>
  <c r="C19"/>
  <c r="C8"/>
  <c r="H26"/>
  <c r="H25" s="1"/>
  <c r="H81" s="1"/>
  <c r="B21"/>
  <c r="B20" s="1"/>
  <c r="B19" s="1"/>
  <c r="B30"/>
  <c r="B29" s="1"/>
  <c r="F31"/>
  <c r="F25" s="1"/>
  <c r="B54"/>
  <c r="B74"/>
  <c r="B56"/>
  <c r="F55"/>
  <c r="F11"/>
  <c r="F8" s="1"/>
  <c r="B25" l="1"/>
  <c r="C81"/>
  <c r="C83" s="1"/>
  <c r="D81"/>
  <c r="D83" s="1"/>
  <c r="B73"/>
  <c r="B55"/>
  <c r="B53"/>
  <c r="F53"/>
  <c r="F39" s="1"/>
  <c r="F81" s="1"/>
  <c r="B11"/>
  <c r="B8" s="1"/>
  <c r="B39" l="1"/>
  <c r="B81"/>
  <c r="B83" l="1"/>
</calcChain>
</file>

<file path=xl/sharedStrings.xml><?xml version="1.0" encoding="utf-8"?>
<sst xmlns="http://schemas.openxmlformats.org/spreadsheetml/2006/main" count="181" uniqueCount="158">
  <si>
    <t>№ п/п</t>
  </si>
  <si>
    <t>На какие цели</t>
  </si>
  <si>
    <t>Администрация города Урай</t>
  </si>
  <si>
    <t>1.</t>
  </si>
  <si>
    <t>2.</t>
  </si>
  <si>
    <t>3.</t>
  </si>
  <si>
    <t>Итого расходов</t>
  </si>
  <si>
    <t>4.</t>
  </si>
  <si>
    <t>1.1.</t>
  </si>
  <si>
    <t>Муниципальная программа "Улучшение жилищных условий граждан, проживающих на территории муниципального образования город Урай" на 2016-2018 годы</t>
  </si>
  <si>
    <t>5.</t>
  </si>
  <si>
    <t>ГРБС</t>
  </si>
  <si>
    <t>3.1.</t>
  </si>
  <si>
    <t>1.2.</t>
  </si>
  <si>
    <t xml:space="preserve">Сумма корректировки  </t>
  </si>
  <si>
    <t>Муниципальная программа " Культура города Урай" на 2017-2021 годы</t>
  </si>
  <si>
    <t>2.1.</t>
  </si>
  <si>
    <t xml:space="preserve">Муниципальная программа "Формирование современной городской среды муниципального образования город Урай" на 2018-2022 годы" </t>
  </si>
  <si>
    <t>1.3.</t>
  </si>
  <si>
    <t>Муниципальная программа "Развитие образования и молодежной политики в городе Урай" на 2019-2030 годы</t>
  </si>
  <si>
    <t>Управление образования и молодежной политики администрации города Урай</t>
  </si>
  <si>
    <t>(тыс.рублей)</t>
  </si>
  <si>
    <t>Корректировка расходов бюджета городского округа город Урай  на 2020 год и на плановый период 2021 и 2022 годов</t>
  </si>
  <si>
    <t>1.5.</t>
  </si>
  <si>
    <t>2.2.</t>
  </si>
  <si>
    <t>Муниципальная программа «Культура города Урай» на 2017-2021 годы</t>
  </si>
  <si>
    <t>Муниципальная программа «Развитие транспортной системы города Урай» на 2016-2020 годы</t>
  </si>
  <si>
    <t>Муниципальная программа «Совершенствование и развитие муниципального управления в городе Урай» на 2018-2030 годы</t>
  </si>
  <si>
    <t>Муниципальная программа «Развитие жилищно-коммунального комплекса и повышение энергетической эффективности в городе Урай» на 2019-2030 годы</t>
  </si>
  <si>
    <t>Муниципальная программа «Проектирование и строительство инженерных систем коммунальной инфраструктуры в городе Урай» на 2014-2020 годы</t>
  </si>
  <si>
    <t xml:space="preserve">Местный бюджет </t>
  </si>
  <si>
    <t>Субсидии ФБ,ОБ всего, в том числе:</t>
  </si>
  <si>
    <t>Итого расходы бюджета города с учетом корректировки</t>
  </si>
  <si>
    <t>2020 год</t>
  </si>
  <si>
    <t>2021 год</t>
  </si>
  <si>
    <t>2022 год</t>
  </si>
  <si>
    <t>Иные межбюджетные трансферты всего, в том числе:</t>
  </si>
  <si>
    <t>Муниципальная программа "Развитие физической культуры, спорта и туризма в городе Урай" на 2019-2030 годы</t>
  </si>
  <si>
    <t>3.2.</t>
  </si>
  <si>
    <t>3.3.</t>
  </si>
  <si>
    <t>3.4.</t>
  </si>
  <si>
    <t>увеличение ассигнований по содействию трудоустройству граждан (не занятых трудовой деятельностью и безработных граждан (общественные работы) и временное трудоустройство не занятых трудовой деятельностью и безработных граждан, испытывающих трудности в поиске работы (дополнительные договора на общественные работы 30 чел.)</t>
  </si>
  <si>
    <t>Муниципальная программа "Формирование современной городской среды муниципального образования город Урай" на 2018-2022 годы"</t>
  </si>
  <si>
    <t>Муниципальная программа «Создание условий для эффективного и ответственного управления муниципальными финансами, повышения устойчивости местного бюджета городского округа город Урай. Управление муниципальными финансами в городском округе город Урай» на период до 2020 года</t>
  </si>
  <si>
    <t>Муниципальная программа "Культура города Урай" на 2017-2021 годы</t>
  </si>
  <si>
    <t>Непрограммные расходы</t>
  </si>
  <si>
    <t>выделены средства из резервного фонда администрации города Урай согласно постановлений администрации города Урай на выполнение работ по уборке и вывозу мусора из квартиры, оплату административного штрафа</t>
  </si>
  <si>
    <t xml:space="preserve">уточнение исполнителя мероприятия (создание рабочих мест для инвалидов МБОУ Д/сад №7 оборудование рабочего места инвалида) </t>
  </si>
  <si>
    <t>Муниципальная программа «Защита населения и территории от чрезвычайных ситуаций, совершенствование гражданской обороны и обеспечение первичных мер пожарной безопасности» на 2019-2030 годы</t>
  </si>
  <si>
    <t>возмещение расходов организации за доставку населению сжиженного газа для бытовых нужд и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комплексов, субъектам малого и среднего предпринимательства, организациям бюджетной сферы</t>
  </si>
  <si>
    <t>1.4.</t>
  </si>
  <si>
    <t>Субвенции ОБ, в том числе</t>
  </si>
  <si>
    <t>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</t>
  </si>
  <si>
    <t>Муниципальная программа "Развитие малого и среднего предпринимательства, потребительского рынка и сельскохозяйственных товаропроизводителей города Урай" на 2016-2020 годы</t>
  </si>
  <si>
    <t>увеличение ассигнований по переданным гос.полномочиям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(на реализацию программ дошкольного образования муниципальным образовательным организациям)</t>
  </si>
  <si>
    <t>увеличение ассигнований по организации предоставления государственных услуг в многофункциональном центре (рост количества оказываемых государственных услуг по итогам I квартала)</t>
  </si>
  <si>
    <t>уменьшение ассигнований на возмещение недополученных доходов организациям,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 (сжиженный газ)</t>
  </si>
  <si>
    <t>Благотворительная помощь (ООО "ЛУКОЙЛ-Западная Сибирь")</t>
  </si>
  <si>
    <t xml:space="preserve">выполнение работ по благоустройству общественных территорий города </t>
  </si>
  <si>
    <t>4.1.</t>
  </si>
  <si>
    <t>меры поддержки субъектам малого и среднего предпринимательства, наиболее пострадавших от распространения коронавирусной инфекции</t>
  </si>
  <si>
    <t>5.1.</t>
  </si>
  <si>
    <t>5.2.</t>
  </si>
  <si>
    <t>5.3.</t>
  </si>
  <si>
    <t>5.4.</t>
  </si>
  <si>
    <t>экономия по результатам проведенных торгов в рамках оказания услуг по содержанию объектов внешнего благоустройства и территории городских кладбищ</t>
  </si>
  <si>
    <t xml:space="preserve">доля софинансирования местного бюджета на возмещение расходов за доставку населению сжиженного газа для бытовых нужд </t>
  </si>
  <si>
    <t>поставка (замена) 10 остановочных павильонов, расположенных по ул.Узбекистанская и ул.Космонавтов</t>
  </si>
  <si>
    <t>выполнение работ по обустройству 35 контейнерных площадок</t>
  </si>
  <si>
    <t>закуп евроконтейнеров с крышками в количестве 162 единицы</t>
  </si>
  <si>
    <t>СМР, проектные работы  по закольцовке сетей водоснабжения переулок Тихий-переулок Ясный мкр.Солнечный</t>
  </si>
  <si>
    <t>Решение Думы от 13.02.2020 №2</t>
  </si>
  <si>
    <t>экономия средств в результате проведенных торгов объект "Скульптурная композиция "Солнечная система на площади "Планета Звезд"</t>
  </si>
  <si>
    <t>выполнение работ по электроосвещению объект "Благоустройство территории в районе пересечения ул.Узбекистанская, ул.Космонавтов, граничащая с жилыми домами  №71,72 мкр.1А</t>
  </si>
  <si>
    <t xml:space="preserve">Наименование </t>
  </si>
  <si>
    <t>Код бюджетной классификации</t>
  </si>
  <si>
    <t xml:space="preserve">Сумма корректировки </t>
  </si>
  <si>
    <t>Примечание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</si>
  <si>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</si>
  <si>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</si>
  <si>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</si>
  <si>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</si>
  <si>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СУБСИДИИ БЮДЖЕТАМ БЮДЖЕТНОЙ СИСТЕМЫ РОССИЙСКОЙ ФЕДЕРАЦИИ (МЕЖБЮДЖЕТНЫЕ СУБСИДИИ)               </t>
  </si>
  <si>
    <t>000 2 02 20000 00 0000 150</t>
  </si>
  <si>
    <t>Субсидии  на поддержку малого и среднего предпринимательства (окружной бюджет)</t>
  </si>
  <si>
    <t>000 202 29999 04 0000 150</t>
  </si>
  <si>
    <t>На основании уведомления № 600/03/16 от 04.03.2020               о предоставлении субсидии, субвенции, иного межбюджетного трансферта, имеющего целевое назначение на 2020 год и плановый период 2021 и 2022 годов от Департамента финансов ХМАО-Югры</t>
  </si>
  <si>
    <t>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 (окружной бюджет)</t>
  </si>
  <si>
    <t>На основании уведомления № 230/03/132 от 27.03.2020                     о предоставлении субсидии, субвенции, иного межбюджетного трансферта, имеющего целевое назначение на 2020 год и плановый период 2021 и 2022 годов от Департамента финансов ХМАО-Югры</t>
  </si>
  <si>
    <t>Субсидии на возмещение расходов организации за доставку населению сжиженного газа для бытовых нужд и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комплексов, субъектам малого и среднего предпринимательства, организациям бюджетной сферы) (окружной бюджет)</t>
  </si>
  <si>
    <t>Субсидии на организацию предоставления государственных услуг в МФЦ  (окружной бюджет)</t>
  </si>
  <si>
    <t>На основании уведомления № 600/03/33 от 27.03.2020                        о предоставлении субсидии, субвенции, иного межбюджетного трансферта, имеющего целевое назначение на 2020 год и плановый период 2021 и 2022 годов от Департамента финансов ХМАО-Югры</t>
  </si>
  <si>
    <t>Субсидии бюджетам на реализацию программ формирования современной городской среды (окружной бюджет)</t>
  </si>
  <si>
    <t>000 202 25555 04 0000 150</t>
  </si>
  <si>
    <t>На основании уведомления № 460/03/22 от 10.03.2020               о предоставлении субсидии, субвенции, иного межбюджетного трансферта, имеющего целевое назначение на 2020 год и плановый период 2021 и 2022 годов от Департамента финансов ХМАО-Югры</t>
  </si>
  <si>
    <t xml:space="preserve">СУБВЕНЦИИ БЮДЖЕТАМ СУБЪЕКТОВ РОССИЙСКОЙ ФЕДЕРАЦИИ И МУНИЦИПАЛЬНЫХ ОБРАЗОВАНИЙ всего, в том числе:                </t>
  </si>
  <si>
    <t>000 2 02 30000 00 0000 150</t>
  </si>
  <si>
    <t>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(окружной бюджет)</t>
  </si>
  <si>
    <t>000 202 30024  04 0000 150</t>
  </si>
  <si>
    <t>На основании уведомления № 500/03/282 от 27.03.2020                  о предоставлении субсидии, субвенции, иного межбюджетного трансферта, имеющего целевое назначение на 2020 год и плановый период 2021 и 2022 годов от Департамента финансов ХМАО-Югры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</si>
  <si>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(окружной бюджет)</t>
  </si>
  <si>
    <t>На основании уведомления № 230/03/154 от 27.03.2020                  о предоставлении субсидии, субвенции, иного межбюджетного трансферта, имеющего целевое назначение на 2020 год и плановый период 2021 и 2022 годов от Департамента финансов ХМАО-Югры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</si>
  <si>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 (окружной бюджет)</t>
  </si>
  <si>
    <t>На основании уведомления № 460/03/42 от 27.03.2020               о предоставлении субсидии, субвенции, иного межбюджетного трансферта, имеющего целевое назначение на 2020 год и плановый период 2021 и 2022 годов от Департамента финансов ХМАО-Югры</t>
  </si>
  <si>
    <t>000 2 02 40000 00 0000 150</t>
  </si>
  <si>
    <t>Иные межбюджетные трансферты, передаваемые бюджетам городских округов на Содействие улучшению положения на рынке труда не занятых трудовой деятельностью и безработных граждан (окружной бюджет)</t>
  </si>
  <si>
    <t>000 202 49999 04 0000 150</t>
  </si>
  <si>
    <t>На основании уведомления № 350/02/4 от 11.02.2020                  щ предоставлении субсидии, субвенции, иного межбюджетного трансферта, имеющего целевое назначение на 2020 год и плановый период 2021 и 2022 годов от Департамента финансов ХМАО-Югры</t>
  </si>
  <si>
    <t>Иные межбюджетные трансферты на реализацию наказов избирателей депутатам Думы Ханты-Мансийского автономного округа – Югры (окружной бюджет)</t>
  </si>
  <si>
    <t>На основании уведомлений № 500/01/185; 500/01/221; 500/01/233; 500/01/252 от 28.01.2020 о предоставлении субсидии, субвенции, иного межбюджетного трансферта, имеющего целевое назначение на 2020 год и плановый период 2021 и 2021 годов от Департамента финансов ХМАО-Югры</t>
  </si>
  <si>
    <t>Иные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(федеральный бюджет)</t>
  </si>
  <si>
    <t>000 202 45303 04 0000 150</t>
  </si>
  <si>
    <t>На основании уведомления №230/03/179 от 27.03.2020                о предоставлении субсидии, субвенции, иного межбюджетного трансферта, имеющего целевое назначение на 2020 год и плановый период 2021 и 2022 годов от Департамента финансов ХМАО-Югры</t>
  </si>
  <si>
    <t>ПРОЧИЕ БЕЗВОЗМЕЗДНЫЕ ПОСТУПЛЕНИЯ</t>
  </si>
  <si>
    <t>000 2 07 00000 00 0000 150</t>
  </si>
  <si>
    <t xml:space="preserve"> -прочие безвозмездные поступления в бюджеты городских округов</t>
  </si>
  <si>
    <t>000 2 07 04050 04 0000 150</t>
  </si>
  <si>
    <t xml:space="preserve">Увеличение плановых назначений согласно Протокола №3 от 24.03.2020 Компании "ЛУКОЙЛ" на благоустройство территории </t>
  </si>
  <si>
    <t>ИТОГО ДОХОДОВ</t>
  </si>
  <si>
    <t>Решение Думы от 12.12.2019 №93, от 13.02.2020 года №2</t>
  </si>
  <si>
    <t>Итого доходы с учетом корректировки в апреле 2020 года</t>
  </si>
  <si>
    <t>Таблица 1 к пояснительной записке</t>
  </si>
  <si>
    <t>Корректировка доходов бюджета городского округа город Урай на 2020 год и плановый период 2021 и 2022 годов</t>
  </si>
  <si>
    <t>Таблица 2 к пояснительной записке</t>
  </si>
  <si>
    <t>5.5.</t>
  </si>
  <si>
    <t>5.6.</t>
  </si>
  <si>
    <t>5.7.</t>
  </si>
  <si>
    <t>5.8.</t>
  </si>
  <si>
    <t>5.9.</t>
  </si>
  <si>
    <t>5.10.</t>
  </si>
  <si>
    <t>5.11.</t>
  </si>
  <si>
    <t>5.12.</t>
  </si>
  <si>
    <t>прохождение гос.экспертизы сметной стоимости  объект "Капитальный ремонт МБОУ СОШ №6"</t>
  </si>
  <si>
    <t xml:space="preserve">уточнение программы реализации мероприятий (подготовительные мероприятия по благоустройству функционально-пространственной структуры, создания эстетического, гармоничного и цельного внешнего вида открытой территории города в районе  Мемориала Памяти вдоль ул.Узбекистанской, выполнение росписи в формате 3D) </t>
  </si>
  <si>
    <t xml:space="preserve">выделены средства из резервного фонда администрации города Урай согласно постановлений администрации города Урай </t>
  </si>
  <si>
    <t xml:space="preserve">ремонт внутриквартальных проездов города </t>
  </si>
  <si>
    <t xml:space="preserve">выплата выкупной стоимости за изымаемые жилые помещения </t>
  </si>
  <si>
    <t>выполнение работ по ремонту автомобильных дорог по ул.Нефтяников, ул.Толстого</t>
  </si>
  <si>
    <t xml:space="preserve">Муниципальная программа "Развитие физической культуры, спорта и туризма в городе Урай" на 2019-2030 годы </t>
  </si>
  <si>
    <t>уточнение программы реализации проведение спортивных мероприятий в рамках организация и проведения мероприятий, посвященных празднованию 75-ой годовщины Победы в Великой Отечественной войне 1941-1945гг., 55-летия со дня образования города Урай</t>
  </si>
  <si>
    <t>Муниципальная программа "Поддержка социально ориентированных некоммерческих организаций в городе Урай" на 2019-2030 годы</t>
  </si>
  <si>
    <t>уточнение программы реализации проведение спортивных мероприятий в рамках организации и проведения мероприятий, посвященных празднованию 75-ой годовщины Победы в Великой Отечественной войне 1941-1945гг., 55-летия со дня образования города Урай</t>
  </si>
  <si>
    <t>5.13.</t>
  </si>
  <si>
    <t>5.14.</t>
  </si>
  <si>
    <t>уменьшение ассигнований по реализации программ формирования современной городской среды</t>
  </si>
  <si>
    <t>закупка товаров (работ,услуг) в период эпидемиологического неблагополучия, связанного с распространением новой коронавирусной инфекции (COVID 2019) для обеспечения средствами индивидуальной защиты населения и дезинфицирующими средствами</t>
  </si>
  <si>
    <t>уточнение программы реализации мероприятий (выполнение работ по благоустройству общественной территории мкр.Аэропорт в районе ДС "Звезды Югры")</t>
  </si>
  <si>
    <t>Комитет по финансам администрации города Урай</t>
  </si>
  <si>
    <t>На основании уведомления № 460/03/60 от 27.03.2020             О предоставлении субсидии, субвенции, иного межбюджетного трансферта, имеющего целевое назначение на 2020 год и плановый период 2021 и 2022 годов от Департамента финансов ХМАО-Югры</t>
  </si>
  <si>
    <t>увеличение ассигнований на  поддержку малого и среднего предпринимательства (реализация регионального проекта "Популяризация предпринимательства")</t>
  </si>
  <si>
    <t>социальная поддержка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</si>
  <si>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</si>
  <si>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экономия средств в результате заключенного договора на проведение негосударственной экспертизы сметной стоимости объекта "Благоустройство дворовой территории жилых домов №4,7 мкр.1"</t>
  </si>
  <si>
    <t xml:space="preserve">уточнение программы реализации в связи с передачей в МАУ ДО "ДЮСШ "Старт" центра ГТО </t>
  </si>
  <si>
    <t xml:space="preserve">перераспределение средств предусмотренных на приобретение, монтаж и установка рекламных щитов в целях размещения социальной рекламы на улицах города  </t>
  </si>
  <si>
    <t xml:space="preserve">оказание финансовой помощи на участие в УТС  и соревнованиях по мини-футболу,боксу,проведение турнира по боксу, посвященного 75-ой годовщине со Дня Победы в Великой Отечественной войне для МАУ ДО "ДЮСШ "Звезды Югры"-745,3 тыс.руб., приобретение оборудования для проведения соревнований по дзюдо, приобретение снегоуборочной техники, участие в УТС команды по плаванию для МАУ ДО "ДЮСШ "Старт"-885,1 тыс.руб. в рамках финансирования наказов избирателей депутатам Думы Ханты-Мансийского автономного округа-Югры  </t>
  </si>
  <si>
    <t xml:space="preserve">оказание финансовой помощи на приобретение снегоуборочной техники, мебели для МБОУ СОШ №4, технологического оборудования, мебели для МБОУ Гимназия, установку оконных блоков в спортивном зале, приобретение конструкторов LEGO, ремонт помещений здания МБОУ СОШ №12, приобретение мебели, сплит-системы, сушилок для рук, бактерицидных облучателей для МБОУ СОШ №2 приобретение и монтаж трансляционного оборудования для МБДОУ д/сад №21 в рамках финансирования наказов избирателей депутатам Думы Ханты-Мансийского автономного округа-Югры  </t>
  </si>
  <si>
    <t xml:space="preserve">оказание финансовой помощи на приобретение проектора для культурно-досугового центра "Нефтяник", организацию проведение концерта, посвященного 75-й годовщине со Дня Победы в Великой Отечественной войне, пошив и приобретение сценических костюмов, приобретение сценической обуви, микрофонов, тканей, фурнитуры, реквизита, приобретение национальных костюмов, книг для центральной библиотеки  в рамках финансирования наказов избирателей депутатам Думы Ханты-Мансийского автономного округа-Югры  </t>
  </si>
</sst>
</file>

<file path=xl/styles.xml><?xml version="1.0" encoding="utf-8"?>
<styleSheet xmlns="http://schemas.openxmlformats.org/spreadsheetml/2006/main">
  <numFmts count="8">
    <numFmt numFmtId="43" formatCode="_-* #,##0.00\ _₽_-;\-* #,##0.00\ _₽_-;_-* &quot;-&quot;??\ _₽_-;_-@_-"/>
    <numFmt numFmtId="164" formatCode="_(* #,##0.00_);_(* \(#,##0.00\);_(* &quot;-&quot;??_);_(@_)"/>
    <numFmt numFmtId="165" formatCode="#,##0.0"/>
    <numFmt numFmtId="166" formatCode="000\.00\.000\.0"/>
    <numFmt numFmtId="167" formatCode="0000000000"/>
    <numFmt numFmtId="168" formatCode="&quot;+&quot;\ #,##0.0;&quot;-&quot;\ #,##0.0;&quot;&quot;\ 0.0"/>
    <numFmt numFmtId="169" formatCode="000"/>
    <numFmt numFmtId="170" formatCode="_(* #,##0.0_);_(* \(#,##0.0\);_(* &quot;-&quot;??_);_(@_)"/>
  </numFmts>
  <fonts count="22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2" borderId="1">
      <alignment horizontal="left" vertical="top" wrapText="1"/>
    </xf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2" fillId="0" borderId="0"/>
  </cellStyleXfs>
  <cellXfs count="155">
    <xf numFmtId="0" fontId="0" fillId="0" borderId="0" xfId="0"/>
    <xf numFmtId="0" fontId="8" fillId="3" borderId="0" xfId="0" applyFont="1" applyFill="1"/>
    <xf numFmtId="0" fontId="9" fillId="3" borderId="0" xfId="0" applyFont="1" applyFill="1"/>
    <xf numFmtId="165" fontId="8" fillId="3" borderId="0" xfId="0" applyNumberFormat="1" applyFont="1" applyFill="1"/>
    <xf numFmtId="0" fontId="7" fillId="3" borderId="0" xfId="0" applyFont="1" applyFill="1"/>
    <xf numFmtId="0" fontId="7" fillId="3" borderId="2" xfId="0" applyNumberFormat="1" applyFont="1" applyFill="1" applyBorder="1" applyAlignment="1">
      <alignment horizontal="left" wrapText="1"/>
    </xf>
    <xf numFmtId="0" fontId="6" fillId="3" borderId="0" xfId="0" applyFont="1" applyFill="1"/>
    <xf numFmtId="0" fontId="7" fillId="3" borderId="0" xfId="0" applyFont="1" applyFill="1" applyAlignment="1">
      <alignment horizontal="right"/>
    </xf>
    <xf numFmtId="0" fontId="6" fillId="3" borderId="0" xfId="0" applyFont="1" applyFill="1" applyAlignment="1">
      <alignment horizontal="right"/>
    </xf>
    <xf numFmtId="0" fontId="10" fillId="3" borderId="0" xfId="0" applyFont="1" applyFill="1"/>
    <xf numFmtId="0" fontId="7" fillId="3" borderId="5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/>
    <xf numFmtId="0" fontId="7" fillId="3" borderId="7" xfId="0" applyFont="1" applyFill="1" applyBorder="1" applyAlignment="1"/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wrapText="1"/>
    </xf>
    <xf numFmtId="0" fontId="11" fillId="3" borderId="0" xfId="0" applyFont="1" applyFill="1"/>
    <xf numFmtId="0" fontId="6" fillId="3" borderId="2" xfId="8" applyNumberFormat="1" applyFont="1" applyFill="1" applyBorder="1" applyAlignment="1">
      <alignment vertical="center" wrapText="1"/>
    </xf>
    <xf numFmtId="166" fontId="7" fillId="3" borderId="9" xfId="10" applyNumberFormat="1" applyFont="1" applyFill="1" applyBorder="1" applyAlignment="1" applyProtection="1">
      <alignment wrapText="1"/>
      <protection hidden="1"/>
    </xf>
    <xf numFmtId="0" fontId="6" fillId="3" borderId="8" xfId="8" applyNumberFormat="1" applyFont="1" applyFill="1" applyBorder="1" applyAlignment="1">
      <alignment vertical="center" wrapText="1"/>
    </xf>
    <xf numFmtId="169" fontId="7" fillId="0" borderId="2" xfId="8" applyNumberFormat="1" applyFont="1" applyFill="1" applyBorder="1" applyAlignment="1" applyProtection="1">
      <alignment wrapText="1"/>
      <protection hidden="1"/>
    </xf>
    <xf numFmtId="169" fontId="6" fillId="0" borderId="2" xfId="8" applyNumberFormat="1" applyFont="1" applyFill="1" applyBorder="1" applyAlignment="1" applyProtection="1">
      <alignment wrapText="1"/>
      <protection hidden="1"/>
    </xf>
    <xf numFmtId="0" fontId="6" fillId="3" borderId="2" xfId="8" applyFont="1" applyFill="1" applyBorder="1" applyAlignment="1">
      <alignment horizontal="left" vertical="center" wrapText="1"/>
    </xf>
    <xf numFmtId="0" fontId="7" fillId="3" borderId="7" xfId="8" applyNumberFormat="1" applyFont="1" applyFill="1" applyBorder="1" applyAlignment="1">
      <alignment horizontal="left" wrapText="1"/>
    </xf>
    <xf numFmtId="0" fontId="6" fillId="3" borderId="2" xfId="0" applyFont="1" applyFill="1" applyBorder="1" applyAlignment="1">
      <alignment wrapText="1"/>
    </xf>
    <xf numFmtId="0" fontId="6" fillId="3" borderId="9" xfId="8" applyNumberFormat="1" applyFont="1" applyFill="1" applyBorder="1" applyAlignment="1">
      <alignment vertical="center" wrapText="1"/>
    </xf>
    <xf numFmtId="0" fontId="6" fillId="3" borderId="7" xfId="0" applyFont="1" applyFill="1" applyBorder="1" applyAlignment="1">
      <alignment wrapText="1"/>
    </xf>
    <xf numFmtId="0" fontId="7" fillId="3" borderId="6" xfId="0" applyFont="1" applyFill="1" applyBorder="1" applyAlignment="1">
      <alignment horizontal="center" vertical="center" wrapText="1"/>
    </xf>
    <xf numFmtId="168" fontId="7" fillId="3" borderId="6" xfId="0" applyNumberFormat="1" applyFont="1" applyFill="1" applyBorder="1" applyAlignment="1">
      <alignment horizontal="right" wrapText="1"/>
    </xf>
    <xf numFmtId="168" fontId="7" fillId="3" borderId="2" xfId="0" applyNumberFormat="1" applyFont="1" applyFill="1" applyBorder="1" applyAlignment="1">
      <alignment horizontal="right" wrapText="1"/>
    </xf>
    <xf numFmtId="168" fontId="7" fillId="3" borderId="2" xfId="0" applyNumberFormat="1" applyFont="1" applyFill="1" applyBorder="1" applyAlignment="1">
      <alignment horizontal="right"/>
    </xf>
    <xf numFmtId="168" fontId="6" fillId="3" borderId="2" xfId="0" applyNumberFormat="1" applyFont="1" applyFill="1" applyBorder="1" applyAlignment="1">
      <alignment horizontal="right" wrapText="1"/>
    </xf>
    <xf numFmtId="168" fontId="7" fillId="3" borderId="6" xfId="0" applyNumberFormat="1" applyFont="1" applyFill="1" applyBorder="1" applyAlignment="1">
      <alignment horizontal="right" vertical="top" wrapText="1"/>
    </xf>
    <xf numFmtId="168" fontId="7" fillId="3" borderId="2" xfId="0" applyNumberFormat="1" applyFont="1" applyFill="1" applyBorder="1" applyAlignment="1">
      <alignment horizontal="right" vertical="top" wrapText="1"/>
    </xf>
    <xf numFmtId="168" fontId="6" fillId="3" borderId="2" xfId="0" applyNumberFormat="1" applyFont="1" applyFill="1" applyBorder="1" applyAlignment="1">
      <alignment horizontal="right" vertical="top" wrapText="1"/>
    </xf>
    <xf numFmtId="0" fontId="7" fillId="3" borderId="2" xfId="0" applyFont="1" applyFill="1" applyBorder="1" applyAlignment="1">
      <alignment horizontal="right" wrapText="1"/>
    </xf>
    <xf numFmtId="166" fontId="7" fillId="3" borderId="3" xfId="10" applyNumberFormat="1" applyFont="1" applyFill="1" applyBorder="1" applyAlignment="1" applyProtection="1">
      <alignment wrapText="1"/>
      <protection hidden="1"/>
    </xf>
    <xf numFmtId="0" fontId="6" fillId="3" borderId="2" xfId="8" applyFont="1" applyFill="1" applyBorder="1" applyAlignment="1">
      <alignment horizontal="left" wrapText="1"/>
    </xf>
    <xf numFmtId="166" fontId="7" fillId="3" borderId="2" xfId="10" applyNumberFormat="1" applyFont="1" applyFill="1" applyBorder="1" applyAlignment="1" applyProtection="1">
      <alignment wrapText="1"/>
      <protection hidden="1"/>
    </xf>
    <xf numFmtId="0" fontId="6" fillId="3" borderId="7" xfId="8" applyNumberFormat="1" applyFont="1" applyFill="1" applyBorder="1" applyAlignment="1">
      <alignment horizontal="left" wrapText="1"/>
    </xf>
    <xf numFmtId="0" fontId="6" fillId="3" borderId="2" xfId="8" applyFont="1" applyFill="1" applyBorder="1"/>
    <xf numFmtId="0" fontId="7" fillId="3" borderId="6" xfId="8" applyNumberFormat="1" applyFont="1" applyFill="1" applyBorder="1" applyAlignment="1">
      <alignment horizontal="left" wrapText="1"/>
    </xf>
    <xf numFmtId="0" fontId="7" fillId="3" borderId="7" xfId="8" applyNumberFormat="1" applyFont="1" applyFill="1" applyBorder="1" applyAlignment="1">
      <alignment horizontal="left" vertical="center" wrapText="1"/>
    </xf>
    <xf numFmtId="0" fontId="7" fillId="3" borderId="2" xfId="8" applyFont="1" applyFill="1" applyBorder="1" applyAlignment="1">
      <alignment wrapText="1"/>
    </xf>
    <xf numFmtId="0" fontId="6" fillId="3" borderId="2" xfId="8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165" fontId="11" fillId="3" borderId="0" xfId="0" applyNumberFormat="1" applyFont="1" applyFill="1"/>
    <xf numFmtId="0" fontId="7" fillId="3" borderId="4" xfId="0" applyFont="1" applyFill="1" applyBorder="1" applyAlignment="1">
      <alignment horizontal="right"/>
    </xf>
    <xf numFmtId="168" fontId="7" fillId="3" borderId="6" xfId="0" applyNumberFormat="1" applyFont="1" applyFill="1" applyBorder="1" applyAlignment="1">
      <alignment horizontal="right"/>
    </xf>
    <xf numFmtId="0" fontId="7" fillId="3" borderId="6" xfId="0" applyNumberFormat="1" applyFont="1" applyFill="1" applyBorder="1" applyAlignment="1">
      <alignment horizontal="left" vertical="center" wrapText="1"/>
    </xf>
    <xf numFmtId="168" fontId="7" fillId="3" borderId="2" xfId="0" applyNumberFormat="1" applyFont="1" applyFill="1" applyBorder="1" applyAlignment="1">
      <alignment horizontal="right" vertical="center"/>
    </xf>
    <xf numFmtId="168" fontId="6" fillId="3" borderId="2" xfId="0" applyNumberFormat="1" applyFont="1" applyFill="1" applyBorder="1" applyAlignment="1">
      <alignment horizontal="right"/>
    </xf>
    <xf numFmtId="0" fontId="6" fillId="3" borderId="2" xfId="0" applyFont="1" applyFill="1" applyBorder="1" applyAlignment="1">
      <alignment horizontal="left" wrapText="1"/>
    </xf>
    <xf numFmtId="168" fontId="6" fillId="3" borderId="2" xfId="0" applyNumberFormat="1" applyFont="1" applyFill="1" applyBorder="1" applyAlignment="1">
      <alignment horizontal="right" vertical="center"/>
    </xf>
    <xf numFmtId="167" fontId="7" fillId="3" borderId="2" xfId="1" applyNumberFormat="1" applyFont="1" applyFill="1" applyBorder="1" applyAlignment="1" applyProtection="1">
      <alignment vertical="center" wrapText="1"/>
      <protection hidden="1"/>
    </xf>
    <xf numFmtId="167" fontId="6" fillId="3" borderId="2" xfId="1" applyNumberFormat="1" applyFont="1" applyFill="1" applyBorder="1" applyAlignment="1" applyProtection="1">
      <alignment vertical="center" wrapText="1"/>
      <protection hidden="1"/>
    </xf>
    <xf numFmtId="168" fontId="6" fillId="3" borderId="2" xfId="1" applyNumberFormat="1" applyFont="1" applyFill="1" applyBorder="1" applyAlignment="1" applyProtection="1">
      <alignment horizontal="right"/>
      <protection hidden="1"/>
    </xf>
    <xf numFmtId="0" fontId="7" fillId="3" borderId="2" xfId="0" applyFont="1" applyFill="1" applyBorder="1" applyAlignment="1">
      <alignment horizontal="right"/>
    </xf>
    <xf numFmtId="167" fontId="13" fillId="3" borderId="2" xfId="1" applyNumberFormat="1" applyFont="1" applyFill="1" applyBorder="1" applyAlignment="1" applyProtection="1">
      <alignment wrapText="1"/>
      <protection hidden="1"/>
    </xf>
    <xf numFmtId="0" fontId="6" fillId="3" borderId="2" xfId="0" applyFont="1" applyFill="1" applyBorder="1" applyAlignment="1">
      <alignment horizontal="center"/>
    </xf>
    <xf numFmtId="165" fontId="7" fillId="3" borderId="6" xfId="0" applyNumberFormat="1" applyFont="1" applyFill="1" applyBorder="1" applyAlignment="1">
      <alignment horizontal="right" wrapText="1"/>
    </xf>
    <xf numFmtId="0" fontId="6" fillId="3" borderId="2" xfId="0" applyFont="1" applyFill="1" applyBorder="1" applyAlignment="1">
      <alignment horizontal="right" wrapText="1"/>
    </xf>
    <xf numFmtId="168" fontId="6" fillId="3" borderId="6" xfId="0" applyNumberFormat="1" applyFont="1" applyFill="1" applyBorder="1" applyAlignment="1">
      <alignment horizontal="right" wrapText="1"/>
    </xf>
    <xf numFmtId="168" fontId="6" fillId="3" borderId="7" xfId="0" applyNumberFormat="1" applyFont="1" applyFill="1" applyBorder="1" applyAlignment="1">
      <alignment horizontal="right" wrapText="1"/>
    </xf>
    <xf numFmtId="168" fontId="6" fillId="3" borderId="6" xfId="0" applyNumberFormat="1" applyFont="1" applyFill="1" applyBorder="1" applyAlignment="1">
      <alignment horizontal="right" vertical="top" wrapText="1"/>
    </xf>
    <xf numFmtId="0" fontId="7" fillId="3" borderId="4" xfId="0" applyFont="1" applyFill="1" applyBorder="1" applyAlignment="1">
      <alignment horizontal="right" wrapText="1"/>
    </xf>
    <xf numFmtId="0" fontId="6" fillId="3" borderId="4" xfId="0" applyFont="1" applyFill="1" applyBorder="1" applyAlignment="1">
      <alignment horizontal="right" wrapText="1"/>
    </xf>
    <xf numFmtId="168" fontId="6" fillId="3" borderId="4" xfId="0" applyNumberFormat="1" applyFont="1" applyFill="1" applyBorder="1" applyAlignment="1">
      <alignment horizontal="right" wrapText="1"/>
    </xf>
    <xf numFmtId="168" fontId="7" fillId="3" borderId="4" xfId="0" applyNumberFormat="1" applyFont="1" applyFill="1" applyBorder="1" applyAlignment="1">
      <alignment horizontal="right" wrapText="1"/>
    </xf>
    <xf numFmtId="168" fontId="7" fillId="3" borderId="2" xfId="3" applyNumberFormat="1" applyFont="1" applyFill="1" applyBorder="1" applyAlignment="1">
      <alignment horizontal="right" vertical="center"/>
    </xf>
    <xf numFmtId="0" fontId="7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/>
    <xf numFmtId="165" fontId="7" fillId="3" borderId="2" xfId="0" applyNumberFormat="1" applyFont="1" applyFill="1" applyBorder="1" applyAlignment="1">
      <alignment horizontal="right"/>
    </xf>
    <xf numFmtId="0" fontId="7" fillId="3" borderId="2" xfId="0" applyFont="1" applyFill="1" applyBorder="1"/>
    <xf numFmtId="168" fontId="6" fillId="3" borderId="2" xfId="8" applyNumberFormat="1" applyFont="1" applyFill="1" applyBorder="1" applyAlignment="1">
      <alignment horizontal="right"/>
    </xf>
    <xf numFmtId="168" fontId="7" fillId="3" borderId="2" xfId="8" applyNumberFormat="1" applyFont="1" applyFill="1" applyBorder="1" applyAlignment="1">
      <alignment horizontal="right"/>
    </xf>
    <xf numFmtId="164" fontId="16" fillId="3" borderId="0" xfId="3" applyFont="1" applyFill="1"/>
    <xf numFmtId="0" fontId="16" fillId="3" borderId="0" xfId="0" applyFont="1" applyFill="1"/>
    <xf numFmtId="164" fontId="18" fillId="3" borderId="0" xfId="3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17" fillId="3" borderId="0" xfId="0" applyFont="1" applyFill="1" applyAlignment="1">
      <alignment horizontal="center" vertical="center" wrapText="1"/>
    </xf>
    <xf numFmtId="165" fontId="17" fillId="3" borderId="0" xfId="0" applyNumberFormat="1" applyFont="1" applyFill="1" applyAlignment="1">
      <alignment horizontal="center" vertical="center" wrapText="1"/>
    </xf>
    <xf numFmtId="0" fontId="15" fillId="3" borderId="0" xfId="0" applyFont="1" applyFill="1" applyAlignment="1">
      <alignment horizontal="right" vertical="center" wrapText="1"/>
    </xf>
    <xf numFmtId="164" fontId="17" fillId="3" borderId="2" xfId="3" applyFont="1" applyFill="1" applyBorder="1" applyAlignment="1">
      <alignment horizontal="center" vertical="center" wrapText="1"/>
    </xf>
    <xf numFmtId="4" fontId="17" fillId="3" borderId="8" xfId="3" applyNumberFormat="1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vertical="center" wrapText="1"/>
    </xf>
    <xf numFmtId="0" fontId="17" fillId="3" borderId="2" xfId="0" applyFont="1" applyFill="1" applyBorder="1" applyAlignment="1">
      <alignment horizontal="center" vertical="center" wrapText="1"/>
    </xf>
    <xf numFmtId="170" fontId="17" fillId="3" borderId="2" xfId="3" applyNumberFormat="1" applyFont="1" applyFill="1" applyBorder="1" applyAlignment="1">
      <alignment horizontal="left" vertical="center" wrapText="1"/>
    </xf>
    <xf numFmtId="0" fontId="17" fillId="3" borderId="2" xfId="0" applyFont="1" applyFill="1" applyBorder="1" applyAlignment="1">
      <alignment horizontal="center" vertical="center"/>
    </xf>
    <xf numFmtId="164" fontId="16" fillId="3" borderId="0" xfId="3" applyFont="1" applyFill="1" applyAlignment="1">
      <alignment vertical="center"/>
    </xf>
    <xf numFmtId="0" fontId="19" fillId="3" borderId="2" xfId="0" applyFont="1" applyFill="1" applyBorder="1" applyAlignment="1">
      <alignment vertical="center" wrapText="1"/>
    </xf>
    <xf numFmtId="0" fontId="19" fillId="3" borderId="2" xfId="0" applyFont="1" applyFill="1" applyBorder="1" applyAlignment="1">
      <alignment horizontal="center" vertical="center"/>
    </xf>
    <xf numFmtId="0" fontId="15" fillId="3" borderId="3" xfId="8" applyFont="1" applyFill="1" applyBorder="1" applyAlignment="1">
      <alignment vertical="center" wrapText="1"/>
    </xf>
    <xf numFmtId="0" fontId="15" fillId="3" borderId="2" xfId="0" applyFont="1" applyFill="1" applyBorder="1" applyAlignment="1">
      <alignment horizontal="center" vertical="center"/>
    </xf>
    <xf numFmtId="165" fontId="15" fillId="3" borderId="2" xfId="3" applyNumberFormat="1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vertical="center" wrapText="1"/>
    </xf>
    <xf numFmtId="165" fontId="15" fillId="3" borderId="2" xfId="3" applyNumberFormat="1" applyFont="1" applyFill="1" applyBorder="1" applyAlignment="1">
      <alignment vertical="center" wrapText="1"/>
    </xf>
    <xf numFmtId="0" fontId="15" fillId="3" borderId="6" xfId="0" applyFont="1" applyFill="1" applyBorder="1" applyAlignment="1">
      <alignment horizontal="center" vertical="center"/>
    </xf>
    <xf numFmtId="2" fontId="15" fillId="3" borderId="2" xfId="3" applyNumberFormat="1" applyFont="1" applyFill="1" applyBorder="1" applyAlignment="1">
      <alignment horizontal="left" vertical="center" wrapText="1"/>
    </xf>
    <xf numFmtId="164" fontId="16" fillId="3" borderId="0" xfId="3" applyFont="1" applyFill="1" applyAlignment="1">
      <alignment vertical="center" wrapText="1"/>
    </xf>
    <xf numFmtId="170" fontId="15" fillId="3" borderId="2" xfId="3" applyNumberFormat="1" applyFont="1" applyFill="1" applyBorder="1" applyAlignment="1">
      <alignment horizontal="left" vertical="center" wrapText="1"/>
    </xf>
    <xf numFmtId="0" fontId="15" fillId="3" borderId="2" xfId="8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15" fillId="3" borderId="2" xfId="3" applyNumberFormat="1" applyFont="1" applyFill="1" applyBorder="1" applyAlignment="1">
      <alignment horizontal="left" vertical="center" wrapText="1"/>
    </xf>
    <xf numFmtId="0" fontId="17" fillId="3" borderId="2" xfId="0" applyFont="1" applyFill="1" applyBorder="1" applyAlignment="1">
      <alignment horizontal="left" vertical="center" wrapText="1"/>
    </xf>
    <xf numFmtId="170" fontId="17" fillId="3" borderId="2" xfId="3" applyNumberFormat="1" applyFont="1" applyFill="1" applyBorder="1" applyAlignment="1">
      <alignment vertical="center" wrapText="1"/>
    </xf>
    <xf numFmtId="0" fontId="21" fillId="3" borderId="2" xfId="0" applyFont="1" applyFill="1" applyBorder="1" applyAlignment="1">
      <alignment horizontal="left" vertical="center" wrapText="1"/>
    </xf>
    <xf numFmtId="0" fontId="15" fillId="3" borderId="0" xfId="0" applyFont="1" applyFill="1" applyAlignment="1">
      <alignment wrapText="1"/>
    </xf>
    <xf numFmtId="0" fontId="15" fillId="3" borderId="0" xfId="0" applyFont="1" applyFill="1" applyAlignment="1">
      <alignment horizontal="center" wrapText="1"/>
    </xf>
    <xf numFmtId="4" fontId="15" fillId="3" borderId="0" xfId="3" applyNumberFormat="1" applyFont="1" applyFill="1" applyAlignment="1">
      <alignment horizontal="center" vertical="center"/>
    </xf>
    <xf numFmtId="165" fontId="15" fillId="3" borderId="0" xfId="3" applyNumberFormat="1" applyFont="1" applyFill="1" applyAlignment="1">
      <alignment horizontal="center" vertical="center"/>
    </xf>
    <xf numFmtId="0" fontId="16" fillId="3" borderId="0" xfId="0" applyFont="1" applyFill="1" applyAlignment="1">
      <alignment wrapText="1"/>
    </xf>
    <xf numFmtId="0" fontId="15" fillId="3" borderId="0" xfId="0" applyFont="1" applyFill="1" applyAlignment="1">
      <alignment horizontal="center"/>
    </xf>
    <xf numFmtId="0" fontId="7" fillId="0" borderId="2" xfId="0" applyFont="1" applyBorder="1" applyAlignment="1">
      <alignment wrapText="1"/>
    </xf>
    <xf numFmtId="0" fontId="7" fillId="3" borderId="2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right"/>
    </xf>
    <xf numFmtId="168" fontId="6" fillId="3" borderId="6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left" wrapText="1"/>
    </xf>
    <xf numFmtId="168" fontId="7" fillId="3" borderId="2" xfId="1" applyNumberFormat="1" applyFont="1" applyFill="1" applyBorder="1" applyAlignment="1" applyProtection="1">
      <alignment horizontal="right"/>
      <protection hidden="1"/>
    </xf>
    <xf numFmtId="0" fontId="6" fillId="3" borderId="2" xfId="0" applyFont="1" applyFill="1" applyBorder="1" applyAlignment="1">
      <alignment horizontal="right"/>
    </xf>
    <xf numFmtId="167" fontId="7" fillId="3" borderId="2" xfId="1" applyNumberFormat="1" applyFont="1" applyFill="1" applyBorder="1" applyAlignment="1" applyProtection="1">
      <alignment wrapText="1"/>
      <protection hidden="1"/>
    </xf>
    <xf numFmtId="0" fontId="7" fillId="3" borderId="2" xfId="8" applyFont="1" applyFill="1" applyBorder="1" applyAlignment="1">
      <alignment horizontal="left" wrapText="1"/>
    </xf>
    <xf numFmtId="168" fontId="14" fillId="0" borderId="2" xfId="0" applyNumberFormat="1" applyFont="1" applyBorder="1"/>
    <xf numFmtId="0" fontId="6" fillId="3" borderId="4" xfId="0" applyFont="1" applyFill="1" applyBorder="1" applyAlignment="1">
      <alignment horizontal="center"/>
    </xf>
    <xf numFmtId="168" fontId="17" fillId="3" borderId="2" xfId="3" applyNumberFormat="1" applyFont="1" applyFill="1" applyBorder="1" applyAlignment="1">
      <alignment horizontal="right" vertical="center"/>
    </xf>
    <xf numFmtId="168" fontId="15" fillId="3" borderId="2" xfId="3" applyNumberFormat="1" applyFont="1" applyFill="1" applyBorder="1" applyAlignment="1">
      <alignment horizontal="right" vertical="center"/>
    </xf>
    <xf numFmtId="168" fontId="17" fillId="3" borderId="2" xfId="0" applyNumberFormat="1" applyFont="1" applyFill="1" applyBorder="1" applyAlignment="1">
      <alignment horizontal="right" vertical="center"/>
    </xf>
    <xf numFmtId="168" fontId="15" fillId="3" borderId="2" xfId="0" applyNumberFormat="1" applyFont="1" applyFill="1" applyBorder="1" applyAlignment="1">
      <alignment horizontal="right" vertical="center"/>
    </xf>
    <xf numFmtId="165" fontId="17" fillId="3" borderId="2" xfId="3" applyNumberFormat="1" applyFont="1" applyFill="1" applyBorder="1" applyAlignment="1">
      <alignment horizontal="right" vertical="center" wrapText="1"/>
    </xf>
    <xf numFmtId="165" fontId="17" fillId="3" borderId="2" xfId="3" applyNumberFormat="1" applyFont="1" applyFill="1" applyBorder="1" applyAlignment="1">
      <alignment horizontal="right" vertical="center"/>
    </xf>
    <xf numFmtId="0" fontId="15" fillId="3" borderId="0" xfId="0" applyFont="1" applyFill="1" applyAlignment="1">
      <alignment horizontal="right"/>
    </xf>
    <xf numFmtId="170" fontId="15" fillId="3" borderId="0" xfId="3" applyNumberFormat="1" applyFont="1" applyFill="1" applyAlignment="1">
      <alignment horizontal="right" vertical="center"/>
    </xf>
    <xf numFmtId="0" fontId="16" fillId="3" borderId="0" xfId="0" applyFont="1" applyFill="1" applyAlignment="1">
      <alignment horizontal="right" wrapText="1"/>
    </xf>
    <xf numFmtId="0" fontId="17" fillId="3" borderId="0" xfId="0" applyFont="1" applyFill="1" applyAlignment="1">
      <alignment horizontal="center" vertical="center" wrapText="1"/>
    </xf>
    <xf numFmtId="0" fontId="18" fillId="3" borderId="0" xfId="0" applyFont="1" applyFill="1" applyAlignment="1">
      <alignment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165" fontId="17" fillId="3" borderId="3" xfId="3" applyNumberFormat="1" applyFont="1" applyFill="1" applyBorder="1" applyAlignment="1">
      <alignment horizontal="center" vertical="center" wrapText="1"/>
    </xf>
    <xf numFmtId="165" fontId="17" fillId="3" borderId="9" xfId="3" applyNumberFormat="1" applyFont="1" applyFill="1" applyBorder="1" applyAlignment="1">
      <alignment horizontal="center" vertical="center" wrapText="1"/>
    </xf>
    <xf numFmtId="165" fontId="17" fillId="3" borderId="8" xfId="3" applyNumberFormat="1" applyFont="1" applyFill="1" applyBorder="1" applyAlignment="1">
      <alignment horizontal="center" vertical="center" wrapText="1"/>
    </xf>
    <xf numFmtId="0" fontId="7" fillId="3" borderId="0" xfId="0" applyNumberFormat="1" applyFont="1" applyFill="1" applyBorder="1" applyAlignment="1">
      <alignment horizontal="center" vertical="center"/>
    </xf>
    <xf numFmtId="0" fontId="10" fillId="3" borderId="0" xfId="0" applyFont="1" applyFill="1" applyAlignment="1"/>
    <xf numFmtId="0" fontId="7" fillId="3" borderId="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</cellXfs>
  <cellStyles count="18">
    <cellStyle name="Обычный" xfId="0" builtinId="0"/>
    <cellStyle name="Обычный 2" xfId="1"/>
    <cellStyle name="Обычный 2 2" xfId="8"/>
    <cellStyle name="Обычный 2 3" xfId="16"/>
    <cellStyle name="Обычный 2 4" xfId="15"/>
    <cellStyle name="Обычный 3" xfId="2"/>
    <cellStyle name="Обычный 3 2" xfId="9"/>
    <cellStyle name="Обычный 3 3" xfId="17"/>
    <cellStyle name="Обычный 4" xfId="7"/>
    <cellStyle name="Обычный 5" xfId="14"/>
    <cellStyle name="Обычный_tmp 2" xfId="10"/>
    <cellStyle name="Финансовый" xfId="3" builtinId="3"/>
    <cellStyle name="Финансовый 2" xfId="4"/>
    <cellStyle name="Финансовый 2 2" xfId="12"/>
    <cellStyle name="Финансовый 3" xfId="5"/>
    <cellStyle name="Финансовый 3 2" xfId="13"/>
    <cellStyle name="Финансовый 4" xfId="11"/>
    <cellStyle name="Элементы осей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topLeftCell="A18" zoomScale="70" zoomScaleNormal="100" zoomScaleSheetLayoutView="70" workbookViewId="0">
      <selection sqref="A1:F26"/>
    </sheetView>
  </sheetViews>
  <sheetFormatPr defaultRowHeight="48" customHeight="1"/>
  <cols>
    <col min="1" max="1" width="60.7109375" style="110" customWidth="1"/>
    <col min="2" max="2" width="30.28515625" style="115" customWidth="1"/>
    <col min="3" max="3" width="15.5703125" style="113" customWidth="1"/>
    <col min="4" max="4" width="13.7109375" style="113" customWidth="1"/>
    <col min="5" max="5" width="15.42578125" style="113" customWidth="1"/>
    <col min="6" max="6" width="59.85546875" style="114" customWidth="1"/>
    <col min="7" max="7" width="62.5703125" style="79" customWidth="1"/>
    <col min="8" max="256" width="9.140625" style="80"/>
    <col min="257" max="257" width="66.85546875" style="80" customWidth="1"/>
    <col min="258" max="258" width="30.28515625" style="80" customWidth="1"/>
    <col min="259" max="259" width="18.28515625" style="80" customWidth="1"/>
    <col min="260" max="260" width="17.7109375" style="80" customWidth="1"/>
    <col min="261" max="261" width="18.140625" style="80" customWidth="1"/>
    <col min="262" max="262" width="59.85546875" style="80" customWidth="1"/>
    <col min="263" max="263" width="62.5703125" style="80" customWidth="1"/>
    <col min="264" max="512" width="9.140625" style="80"/>
    <col min="513" max="513" width="66.85546875" style="80" customWidth="1"/>
    <col min="514" max="514" width="30.28515625" style="80" customWidth="1"/>
    <col min="515" max="515" width="18.28515625" style="80" customWidth="1"/>
    <col min="516" max="516" width="17.7109375" style="80" customWidth="1"/>
    <col min="517" max="517" width="18.140625" style="80" customWidth="1"/>
    <col min="518" max="518" width="59.85546875" style="80" customWidth="1"/>
    <col min="519" max="519" width="62.5703125" style="80" customWidth="1"/>
    <col min="520" max="768" width="9.140625" style="80"/>
    <col min="769" max="769" width="66.85546875" style="80" customWidth="1"/>
    <col min="770" max="770" width="30.28515625" style="80" customWidth="1"/>
    <col min="771" max="771" width="18.28515625" style="80" customWidth="1"/>
    <col min="772" max="772" width="17.7109375" style="80" customWidth="1"/>
    <col min="773" max="773" width="18.140625" style="80" customWidth="1"/>
    <col min="774" max="774" width="59.85546875" style="80" customWidth="1"/>
    <col min="775" max="775" width="62.5703125" style="80" customWidth="1"/>
    <col min="776" max="1024" width="9.140625" style="80"/>
    <col min="1025" max="1025" width="66.85546875" style="80" customWidth="1"/>
    <col min="1026" max="1026" width="30.28515625" style="80" customWidth="1"/>
    <col min="1027" max="1027" width="18.28515625" style="80" customWidth="1"/>
    <col min="1028" max="1028" width="17.7109375" style="80" customWidth="1"/>
    <col min="1029" max="1029" width="18.140625" style="80" customWidth="1"/>
    <col min="1030" max="1030" width="59.85546875" style="80" customWidth="1"/>
    <col min="1031" max="1031" width="62.5703125" style="80" customWidth="1"/>
    <col min="1032" max="1280" width="9.140625" style="80"/>
    <col min="1281" max="1281" width="66.85546875" style="80" customWidth="1"/>
    <col min="1282" max="1282" width="30.28515625" style="80" customWidth="1"/>
    <col min="1283" max="1283" width="18.28515625" style="80" customWidth="1"/>
    <col min="1284" max="1284" width="17.7109375" style="80" customWidth="1"/>
    <col min="1285" max="1285" width="18.140625" style="80" customWidth="1"/>
    <col min="1286" max="1286" width="59.85546875" style="80" customWidth="1"/>
    <col min="1287" max="1287" width="62.5703125" style="80" customWidth="1"/>
    <col min="1288" max="1536" width="9.140625" style="80"/>
    <col min="1537" max="1537" width="66.85546875" style="80" customWidth="1"/>
    <col min="1538" max="1538" width="30.28515625" style="80" customWidth="1"/>
    <col min="1539" max="1539" width="18.28515625" style="80" customWidth="1"/>
    <col min="1540" max="1540" width="17.7109375" style="80" customWidth="1"/>
    <col min="1541" max="1541" width="18.140625" style="80" customWidth="1"/>
    <col min="1542" max="1542" width="59.85546875" style="80" customWidth="1"/>
    <col min="1543" max="1543" width="62.5703125" style="80" customWidth="1"/>
    <col min="1544" max="1792" width="9.140625" style="80"/>
    <col min="1793" max="1793" width="66.85546875" style="80" customWidth="1"/>
    <col min="1794" max="1794" width="30.28515625" style="80" customWidth="1"/>
    <col min="1795" max="1795" width="18.28515625" style="80" customWidth="1"/>
    <col min="1796" max="1796" width="17.7109375" style="80" customWidth="1"/>
    <col min="1797" max="1797" width="18.140625" style="80" customWidth="1"/>
    <col min="1798" max="1798" width="59.85546875" style="80" customWidth="1"/>
    <col min="1799" max="1799" width="62.5703125" style="80" customWidth="1"/>
    <col min="1800" max="2048" width="9.140625" style="80"/>
    <col min="2049" max="2049" width="66.85546875" style="80" customWidth="1"/>
    <col min="2050" max="2050" width="30.28515625" style="80" customWidth="1"/>
    <col min="2051" max="2051" width="18.28515625" style="80" customWidth="1"/>
    <col min="2052" max="2052" width="17.7109375" style="80" customWidth="1"/>
    <col min="2053" max="2053" width="18.140625" style="80" customWidth="1"/>
    <col min="2054" max="2054" width="59.85546875" style="80" customWidth="1"/>
    <col min="2055" max="2055" width="62.5703125" style="80" customWidth="1"/>
    <col min="2056" max="2304" width="9.140625" style="80"/>
    <col min="2305" max="2305" width="66.85546875" style="80" customWidth="1"/>
    <col min="2306" max="2306" width="30.28515625" style="80" customWidth="1"/>
    <col min="2307" max="2307" width="18.28515625" style="80" customWidth="1"/>
    <col min="2308" max="2308" width="17.7109375" style="80" customWidth="1"/>
    <col min="2309" max="2309" width="18.140625" style="80" customWidth="1"/>
    <col min="2310" max="2310" width="59.85546875" style="80" customWidth="1"/>
    <col min="2311" max="2311" width="62.5703125" style="80" customWidth="1"/>
    <col min="2312" max="2560" width="9.140625" style="80"/>
    <col min="2561" max="2561" width="66.85546875" style="80" customWidth="1"/>
    <col min="2562" max="2562" width="30.28515625" style="80" customWidth="1"/>
    <col min="2563" max="2563" width="18.28515625" style="80" customWidth="1"/>
    <col min="2564" max="2564" width="17.7109375" style="80" customWidth="1"/>
    <col min="2565" max="2565" width="18.140625" style="80" customWidth="1"/>
    <col min="2566" max="2566" width="59.85546875" style="80" customWidth="1"/>
    <col min="2567" max="2567" width="62.5703125" style="80" customWidth="1"/>
    <col min="2568" max="2816" width="9.140625" style="80"/>
    <col min="2817" max="2817" width="66.85546875" style="80" customWidth="1"/>
    <col min="2818" max="2818" width="30.28515625" style="80" customWidth="1"/>
    <col min="2819" max="2819" width="18.28515625" style="80" customWidth="1"/>
    <col min="2820" max="2820" width="17.7109375" style="80" customWidth="1"/>
    <col min="2821" max="2821" width="18.140625" style="80" customWidth="1"/>
    <col min="2822" max="2822" width="59.85546875" style="80" customWidth="1"/>
    <col min="2823" max="2823" width="62.5703125" style="80" customWidth="1"/>
    <col min="2824" max="3072" width="9.140625" style="80"/>
    <col min="3073" max="3073" width="66.85546875" style="80" customWidth="1"/>
    <col min="3074" max="3074" width="30.28515625" style="80" customWidth="1"/>
    <col min="3075" max="3075" width="18.28515625" style="80" customWidth="1"/>
    <col min="3076" max="3076" width="17.7109375" style="80" customWidth="1"/>
    <col min="3077" max="3077" width="18.140625" style="80" customWidth="1"/>
    <col min="3078" max="3078" width="59.85546875" style="80" customWidth="1"/>
    <col min="3079" max="3079" width="62.5703125" style="80" customWidth="1"/>
    <col min="3080" max="3328" width="9.140625" style="80"/>
    <col min="3329" max="3329" width="66.85546875" style="80" customWidth="1"/>
    <col min="3330" max="3330" width="30.28515625" style="80" customWidth="1"/>
    <col min="3331" max="3331" width="18.28515625" style="80" customWidth="1"/>
    <col min="3332" max="3332" width="17.7109375" style="80" customWidth="1"/>
    <col min="3333" max="3333" width="18.140625" style="80" customWidth="1"/>
    <col min="3334" max="3334" width="59.85546875" style="80" customWidth="1"/>
    <col min="3335" max="3335" width="62.5703125" style="80" customWidth="1"/>
    <col min="3336" max="3584" width="9.140625" style="80"/>
    <col min="3585" max="3585" width="66.85546875" style="80" customWidth="1"/>
    <col min="3586" max="3586" width="30.28515625" style="80" customWidth="1"/>
    <col min="3587" max="3587" width="18.28515625" style="80" customWidth="1"/>
    <col min="3588" max="3588" width="17.7109375" style="80" customWidth="1"/>
    <col min="3589" max="3589" width="18.140625" style="80" customWidth="1"/>
    <col min="3590" max="3590" width="59.85546875" style="80" customWidth="1"/>
    <col min="3591" max="3591" width="62.5703125" style="80" customWidth="1"/>
    <col min="3592" max="3840" width="9.140625" style="80"/>
    <col min="3841" max="3841" width="66.85546875" style="80" customWidth="1"/>
    <col min="3842" max="3842" width="30.28515625" style="80" customWidth="1"/>
    <col min="3843" max="3843" width="18.28515625" style="80" customWidth="1"/>
    <col min="3844" max="3844" width="17.7109375" style="80" customWidth="1"/>
    <col min="3845" max="3845" width="18.140625" style="80" customWidth="1"/>
    <col min="3846" max="3846" width="59.85546875" style="80" customWidth="1"/>
    <col min="3847" max="3847" width="62.5703125" style="80" customWidth="1"/>
    <col min="3848" max="4096" width="9.140625" style="80"/>
    <col min="4097" max="4097" width="66.85546875" style="80" customWidth="1"/>
    <col min="4098" max="4098" width="30.28515625" style="80" customWidth="1"/>
    <col min="4099" max="4099" width="18.28515625" style="80" customWidth="1"/>
    <col min="4100" max="4100" width="17.7109375" style="80" customWidth="1"/>
    <col min="4101" max="4101" width="18.140625" style="80" customWidth="1"/>
    <col min="4102" max="4102" width="59.85546875" style="80" customWidth="1"/>
    <col min="4103" max="4103" width="62.5703125" style="80" customWidth="1"/>
    <col min="4104" max="4352" width="9.140625" style="80"/>
    <col min="4353" max="4353" width="66.85546875" style="80" customWidth="1"/>
    <col min="4354" max="4354" width="30.28515625" style="80" customWidth="1"/>
    <col min="4355" max="4355" width="18.28515625" style="80" customWidth="1"/>
    <col min="4356" max="4356" width="17.7109375" style="80" customWidth="1"/>
    <col min="4357" max="4357" width="18.140625" style="80" customWidth="1"/>
    <col min="4358" max="4358" width="59.85546875" style="80" customWidth="1"/>
    <col min="4359" max="4359" width="62.5703125" style="80" customWidth="1"/>
    <col min="4360" max="4608" width="9.140625" style="80"/>
    <col min="4609" max="4609" width="66.85546875" style="80" customWidth="1"/>
    <col min="4610" max="4610" width="30.28515625" style="80" customWidth="1"/>
    <col min="4611" max="4611" width="18.28515625" style="80" customWidth="1"/>
    <col min="4612" max="4612" width="17.7109375" style="80" customWidth="1"/>
    <col min="4613" max="4613" width="18.140625" style="80" customWidth="1"/>
    <col min="4614" max="4614" width="59.85546875" style="80" customWidth="1"/>
    <col min="4615" max="4615" width="62.5703125" style="80" customWidth="1"/>
    <col min="4616" max="4864" width="9.140625" style="80"/>
    <col min="4865" max="4865" width="66.85546875" style="80" customWidth="1"/>
    <col min="4866" max="4866" width="30.28515625" style="80" customWidth="1"/>
    <col min="4867" max="4867" width="18.28515625" style="80" customWidth="1"/>
    <col min="4868" max="4868" width="17.7109375" style="80" customWidth="1"/>
    <col min="4869" max="4869" width="18.140625" style="80" customWidth="1"/>
    <col min="4870" max="4870" width="59.85546875" style="80" customWidth="1"/>
    <col min="4871" max="4871" width="62.5703125" style="80" customWidth="1"/>
    <col min="4872" max="5120" width="9.140625" style="80"/>
    <col min="5121" max="5121" width="66.85546875" style="80" customWidth="1"/>
    <col min="5122" max="5122" width="30.28515625" style="80" customWidth="1"/>
    <col min="5123" max="5123" width="18.28515625" style="80" customWidth="1"/>
    <col min="5124" max="5124" width="17.7109375" style="80" customWidth="1"/>
    <col min="5125" max="5125" width="18.140625" style="80" customWidth="1"/>
    <col min="5126" max="5126" width="59.85546875" style="80" customWidth="1"/>
    <col min="5127" max="5127" width="62.5703125" style="80" customWidth="1"/>
    <col min="5128" max="5376" width="9.140625" style="80"/>
    <col min="5377" max="5377" width="66.85546875" style="80" customWidth="1"/>
    <col min="5378" max="5378" width="30.28515625" style="80" customWidth="1"/>
    <col min="5379" max="5379" width="18.28515625" style="80" customWidth="1"/>
    <col min="5380" max="5380" width="17.7109375" style="80" customWidth="1"/>
    <col min="5381" max="5381" width="18.140625" style="80" customWidth="1"/>
    <col min="5382" max="5382" width="59.85546875" style="80" customWidth="1"/>
    <col min="5383" max="5383" width="62.5703125" style="80" customWidth="1"/>
    <col min="5384" max="5632" width="9.140625" style="80"/>
    <col min="5633" max="5633" width="66.85546875" style="80" customWidth="1"/>
    <col min="5634" max="5634" width="30.28515625" style="80" customWidth="1"/>
    <col min="5635" max="5635" width="18.28515625" style="80" customWidth="1"/>
    <col min="5636" max="5636" width="17.7109375" style="80" customWidth="1"/>
    <col min="5637" max="5637" width="18.140625" style="80" customWidth="1"/>
    <col min="5638" max="5638" width="59.85546875" style="80" customWidth="1"/>
    <col min="5639" max="5639" width="62.5703125" style="80" customWidth="1"/>
    <col min="5640" max="5888" width="9.140625" style="80"/>
    <col min="5889" max="5889" width="66.85546875" style="80" customWidth="1"/>
    <col min="5890" max="5890" width="30.28515625" style="80" customWidth="1"/>
    <col min="5891" max="5891" width="18.28515625" style="80" customWidth="1"/>
    <col min="5892" max="5892" width="17.7109375" style="80" customWidth="1"/>
    <col min="5893" max="5893" width="18.140625" style="80" customWidth="1"/>
    <col min="5894" max="5894" width="59.85546875" style="80" customWidth="1"/>
    <col min="5895" max="5895" width="62.5703125" style="80" customWidth="1"/>
    <col min="5896" max="6144" width="9.140625" style="80"/>
    <col min="6145" max="6145" width="66.85546875" style="80" customWidth="1"/>
    <col min="6146" max="6146" width="30.28515625" style="80" customWidth="1"/>
    <col min="6147" max="6147" width="18.28515625" style="80" customWidth="1"/>
    <col min="6148" max="6148" width="17.7109375" style="80" customWidth="1"/>
    <col min="6149" max="6149" width="18.140625" style="80" customWidth="1"/>
    <col min="6150" max="6150" width="59.85546875" style="80" customWidth="1"/>
    <col min="6151" max="6151" width="62.5703125" style="80" customWidth="1"/>
    <col min="6152" max="6400" width="9.140625" style="80"/>
    <col min="6401" max="6401" width="66.85546875" style="80" customWidth="1"/>
    <col min="6402" max="6402" width="30.28515625" style="80" customWidth="1"/>
    <col min="6403" max="6403" width="18.28515625" style="80" customWidth="1"/>
    <col min="6404" max="6404" width="17.7109375" style="80" customWidth="1"/>
    <col min="6405" max="6405" width="18.140625" style="80" customWidth="1"/>
    <col min="6406" max="6406" width="59.85546875" style="80" customWidth="1"/>
    <col min="6407" max="6407" width="62.5703125" style="80" customWidth="1"/>
    <col min="6408" max="6656" width="9.140625" style="80"/>
    <col min="6657" max="6657" width="66.85546875" style="80" customWidth="1"/>
    <col min="6658" max="6658" width="30.28515625" style="80" customWidth="1"/>
    <col min="6659" max="6659" width="18.28515625" style="80" customWidth="1"/>
    <col min="6660" max="6660" width="17.7109375" style="80" customWidth="1"/>
    <col min="6661" max="6661" width="18.140625" style="80" customWidth="1"/>
    <col min="6662" max="6662" width="59.85546875" style="80" customWidth="1"/>
    <col min="6663" max="6663" width="62.5703125" style="80" customWidth="1"/>
    <col min="6664" max="6912" width="9.140625" style="80"/>
    <col min="6913" max="6913" width="66.85546875" style="80" customWidth="1"/>
    <col min="6914" max="6914" width="30.28515625" style="80" customWidth="1"/>
    <col min="6915" max="6915" width="18.28515625" style="80" customWidth="1"/>
    <col min="6916" max="6916" width="17.7109375" style="80" customWidth="1"/>
    <col min="6917" max="6917" width="18.140625" style="80" customWidth="1"/>
    <col min="6918" max="6918" width="59.85546875" style="80" customWidth="1"/>
    <col min="6919" max="6919" width="62.5703125" style="80" customWidth="1"/>
    <col min="6920" max="7168" width="9.140625" style="80"/>
    <col min="7169" max="7169" width="66.85546875" style="80" customWidth="1"/>
    <col min="7170" max="7170" width="30.28515625" style="80" customWidth="1"/>
    <col min="7171" max="7171" width="18.28515625" style="80" customWidth="1"/>
    <col min="7172" max="7172" width="17.7109375" style="80" customWidth="1"/>
    <col min="7173" max="7173" width="18.140625" style="80" customWidth="1"/>
    <col min="7174" max="7174" width="59.85546875" style="80" customWidth="1"/>
    <col min="7175" max="7175" width="62.5703125" style="80" customWidth="1"/>
    <col min="7176" max="7424" width="9.140625" style="80"/>
    <col min="7425" max="7425" width="66.85546875" style="80" customWidth="1"/>
    <col min="7426" max="7426" width="30.28515625" style="80" customWidth="1"/>
    <col min="7427" max="7427" width="18.28515625" style="80" customWidth="1"/>
    <col min="7428" max="7428" width="17.7109375" style="80" customWidth="1"/>
    <col min="7429" max="7429" width="18.140625" style="80" customWidth="1"/>
    <col min="7430" max="7430" width="59.85546875" style="80" customWidth="1"/>
    <col min="7431" max="7431" width="62.5703125" style="80" customWidth="1"/>
    <col min="7432" max="7680" width="9.140625" style="80"/>
    <col min="7681" max="7681" width="66.85546875" style="80" customWidth="1"/>
    <col min="7682" max="7682" width="30.28515625" style="80" customWidth="1"/>
    <col min="7683" max="7683" width="18.28515625" style="80" customWidth="1"/>
    <col min="7684" max="7684" width="17.7109375" style="80" customWidth="1"/>
    <col min="7685" max="7685" width="18.140625" style="80" customWidth="1"/>
    <col min="7686" max="7686" width="59.85546875" style="80" customWidth="1"/>
    <col min="7687" max="7687" width="62.5703125" style="80" customWidth="1"/>
    <col min="7688" max="7936" width="9.140625" style="80"/>
    <col min="7937" max="7937" width="66.85546875" style="80" customWidth="1"/>
    <col min="7938" max="7938" width="30.28515625" style="80" customWidth="1"/>
    <col min="7939" max="7939" width="18.28515625" style="80" customWidth="1"/>
    <col min="7940" max="7940" width="17.7109375" style="80" customWidth="1"/>
    <col min="7941" max="7941" width="18.140625" style="80" customWidth="1"/>
    <col min="7942" max="7942" width="59.85546875" style="80" customWidth="1"/>
    <col min="7943" max="7943" width="62.5703125" style="80" customWidth="1"/>
    <col min="7944" max="8192" width="9.140625" style="80"/>
    <col min="8193" max="8193" width="66.85546875" style="80" customWidth="1"/>
    <col min="8194" max="8194" width="30.28515625" style="80" customWidth="1"/>
    <col min="8195" max="8195" width="18.28515625" style="80" customWidth="1"/>
    <col min="8196" max="8196" width="17.7109375" style="80" customWidth="1"/>
    <col min="8197" max="8197" width="18.140625" style="80" customWidth="1"/>
    <col min="8198" max="8198" width="59.85546875" style="80" customWidth="1"/>
    <col min="8199" max="8199" width="62.5703125" style="80" customWidth="1"/>
    <col min="8200" max="8448" width="9.140625" style="80"/>
    <col min="8449" max="8449" width="66.85546875" style="80" customWidth="1"/>
    <col min="8450" max="8450" width="30.28515625" style="80" customWidth="1"/>
    <col min="8451" max="8451" width="18.28515625" style="80" customWidth="1"/>
    <col min="8452" max="8452" width="17.7109375" style="80" customWidth="1"/>
    <col min="8453" max="8453" width="18.140625" style="80" customWidth="1"/>
    <col min="8454" max="8454" width="59.85546875" style="80" customWidth="1"/>
    <col min="8455" max="8455" width="62.5703125" style="80" customWidth="1"/>
    <col min="8456" max="8704" width="9.140625" style="80"/>
    <col min="8705" max="8705" width="66.85546875" style="80" customWidth="1"/>
    <col min="8706" max="8706" width="30.28515625" style="80" customWidth="1"/>
    <col min="8707" max="8707" width="18.28515625" style="80" customWidth="1"/>
    <col min="8708" max="8708" width="17.7109375" style="80" customWidth="1"/>
    <col min="8709" max="8709" width="18.140625" style="80" customWidth="1"/>
    <col min="8710" max="8710" width="59.85546875" style="80" customWidth="1"/>
    <col min="8711" max="8711" width="62.5703125" style="80" customWidth="1"/>
    <col min="8712" max="8960" width="9.140625" style="80"/>
    <col min="8961" max="8961" width="66.85546875" style="80" customWidth="1"/>
    <col min="8962" max="8962" width="30.28515625" style="80" customWidth="1"/>
    <col min="8963" max="8963" width="18.28515625" style="80" customWidth="1"/>
    <col min="8964" max="8964" width="17.7109375" style="80" customWidth="1"/>
    <col min="8965" max="8965" width="18.140625" style="80" customWidth="1"/>
    <col min="8966" max="8966" width="59.85546875" style="80" customWidth="1"/>
    <col min="8967" max="8967" width="62.5703125" style="80" customWidth="1"/>
    <col min="8968" max="9216" width="9.140625" style="80"/>
    <col min="9217" max="9217" width="66.85546875" style="80" customWidth="1"/>
    <col min="9218" max="9218" width="30.28515625" style="80" customWidth="1"/>
    <col min="9219" max="9219" width="18.28515625" style="80" customWidth="1"/>
    <col min="9220" max="9220" width="17.7109375" style="80" customWidth="1"/>
    <col min="9221" max="9221" width="18.140625" style="80" customWidth="1"/>
    <col min="9222" max="9222" width="59.85546875" style="80" customWidth="1"/>
    <col min="9223" max="9223" width="62.5703125" style="80" customWidth="1"/>
    <col min="9224" max="9472" width="9.140625" style="80"/>
    <col min="9473" max="9473" width="66.85546875" style="80" customWidth="1"/>
    <col min="9474" max="9474" width="30.28515625" style="80" customWidth="1"/>
    <col min="9475" max="9475" width="18.28515625" style="80" customWidth="1"/>
    <col min="9476" max="9476" width="17.7109375" style="80" customWidth="1"/>
    <col min="9477" max="9477" width="18.140625" style="80" customWidth="1"/>
    <col min="9478" max="9478" width="59.85546875" style="80" customWidth="1"/>
    <col min="9479" max="9479" width="62.5703125" style="80" customWidth="1"/>
    <col min="9480" max="9728" width="9.140625" style="80"/>
    <col min="9729" max="9729" width="66.85546875" style="80" customWidth="1"/>
    <col min="9730" max="9730" width="30.28515625" style="80" customWidth="1"/>
    <col min="9731" max="9731" width="18.28515625" style="80" customWidth="1"/>
    <col min="9732" max="9732" width="17.7109375" style="80" customWidth="1"/>
    <col min="9733" max="9733" width="18.140625" style="80" customWidth="1"/>
    <col min="9734" max="9734" width="59.85546875" style="80" customWidth="1"/>
    <col min="9735" max="9735" width="62.5703125" style="80" customWidth="1"/>
    <col min="9736" max="9984" width="9.140625" style="80"/>
    <col min="9985" max="9985" width="66.85546875" style="80" customWidth="1"/>
    <col min="9986" max="9986" width="30.28515625" style="80" customWidth="1"/>
    <col min="9987" max="9987" width="18.28515625" style="80" customWidth="1"/>
    <col min="9988" max="9988" width="17.7109375" style="80" customWidth="1"/>
    <col min="9989" max="9989" width="18.140625" style="80" customWidth="1"/>
    <col min="9990" max="9990" width="59.85546875" style="80" customWidth="1"/>
    <col min="9991" max="9991" width="62.5703125" style="80" customWidth="1"/>
    <col min="9992" max="10240" width="9.140625" style="80"/>
    <col min="10241" max="10241" width="66.85546875" style="80" customWidth="1"/>
    <col min="10242" max="10242" width="30.28515625" style="80" customWidth="1"/>
    <col min="10243" max="10243" width="18.28515625" style="80" customWidth="1"/>
    <col min="10244" max="10244" width="17.7109375" style="80" customWidth="1"/>
    <col min="10245" max="10245" width="18.140625" style="80" customWidth="1"/>
    <col min="10246" max="10246" width="59.85546875" style="80" customWidth="1"/>
    <col min="10247" max="10247" width="62.5703125" style="80" customWidth="1"/>
    <col min="10248" max="10496" width="9.140625" style="80"/>
    <col min="10497" max="10497" width="66.85546875" style="80" customWidth="1"/>
    <col min="10498" max="10498" width="30.28515625" style="80" customWidth="1"/>
    <col min="10499" max="10499" width="18.28515625" style="80" customWidth="1"/>
    <col min="10500" max="10500" width="17.7109375" style="80" customWidth="1"/>
    <col min="10501" max="10501" width="18.140625" style="80" customWidth="1"/>
    <col min="10502" max="10502" width="59.85546875" style="80" customWidth="1"/>
    <col min="10503" max="10503" width="62.5703125" style="80" customWidth="1"/>
    <col min="10504" max="10752" width="9.140625" style="80"/>
    <col min="10753" max="10753" width="66.85546875" style="80" customWidth="1"/>
    <col min="10754" max="10754" width="30.28515625" style="80" customWidth="1"/>
    <col min="10755" max="10755" width="18.28515625" style="80" customWidth="1"/>
    <col min="10756" max="10756" width="17.7109375" style="80" customWidth="1"/>
    <col min="10757" max="10757" width="18.140625" style="80" customWidth="1"/>
    <col min="10758" max="10758" width="59.85546875" style="80" customWidth="1"/>
    <col min="10759" max="10759" width="62.5703125" style="80" customWidth="1"/>
    <col min="10760" max="11008" width="9.140625" style="80"/>
    <col min="11009" max="11009" width="66.85546875" style="80" customWidth="1"/>
    <col min="11010" max="11010" width="30.28515625" style="80" customWidth="1"/>
    <col min="11011" max="11011" width="18.28515625" style="80" customWidth="1"/>
    <col min="11012" max="11012" width="17.7109375" style="80" customWidth="1"/>
    <col min="11013" max="11013" width="18.140625" style="80" customWidth="1"/>
    <col min="11014" max="11014" width="59.85546875" style="80" customWidth="1"/>
    <col min="11015" max="11015" width="62.5703125" style="80" customWidth="1"/>
    <col min="11016" max="11264" width="9.140625" style="80"/>
    <col min="11265" max="11265" width="66.85546875" style="80" customWidth="1"/>
    <col min="11266" max="11266" width="30.28515625" style="80" customWidth="1"/>
    <col min="11267" max="11267" width="18.28515625" style="80" customWidth="1"/>
    <col min="11268" max="11268" width="17.7109375" style="80" customWidth="1"/>
    <col min="11269" max="11269" width="18.140625" style="80" customWidth="1"/>
    <col min="11270" max="11270" width="59.85546875" style="80" customWidth="1"/>
    <col min="11271" max="11271" width="62.5703125" style="80" customWidth="1"/>
    <col min="11272" max="11520" width="9.140625" style="80"/>
    <col min="11521" max="11521" width="66.85546875" style="80" customWidth="1"/>
    <col min="11522" max="11522" width="30.28515625" style="80" customWidth="1"/>
    <col min="11523" max="11523" width="18.28515625" style="80" customWidth="1"/>
    <col min="11524" max="11524" width="17.7109375" style="80" customWidth="1"/>
    <col min="11525" max="11525" width="18.140625" style="80" customWidth="1"/>
    <col min="11526" max="11526" width="59.85546875" style="80" customWidth="1"/>
    <col min="11527" max="11527" width="62.5703125" style="80" customWidth="1"/>
    <col min="11528" max="11776" width="9.140625" style="80"/>
    <col min="11777" max="11777" width="66.85546875" style="80" customWidth="1"/>
    <col min="11778" max="11778" width="30.28515625" style="80" customWidth="1"/>
    <col min="11779" max="11779" width="18.28515625" style="80" customWidth="1"/>
    <col min="11780" max="11780" width="17.7109375" style="80" customWidth="1"/>
    <col min="11781" max="11781" width="18.140625" style="80" customWidth="1"/>
    <col min="11782" max="11782" width="59.85546875" style="80" customWidth="1"/>
    <col min="11783" max="11783" width="62.5703125" style="80" customWidth="1"/>
    <col min="11784" max="12032" width="9.140625" style="80"/>
    <col min="12033" max="12033" width="66.85546875" style="80" customWidth="1"/>
    <col min="12034" max="12034" width="30.28515625" style="80" customWidth="1"/>
    <col min="12035" max="12035" width="18.28515625" style="80" customWidth="1"/>
    <col min="12036" max="12036" width="17.7109375" style="80" customWidth="1"/>
    <col min="12037" max="12037" width="18.140625" style="80" customWidth="1"/>
    <col min="12038" max="12038" width="59.85546875" style="80" customWidth="1"/>
    <col min="12039" max="12039" width="62.5703125" style="80" customWidth="1"/>
    <col min="12040" max="12288" width="9.140625" style="80"/>
    <col min="12289" max="12289" width="66.85546875" style="80" customWidth="1"/>
    <col min="12290" max="12290" width="30.28515625" style="80" customWidth="1"/>
    <col min="12291" max="12291" width="18.28515625" style="80" customWidth="1"/>
    <col min="12292" max="12292" width="17.7109375" style="80" customWidth="1"/>
    <col min="12293" max="12293" width="18.140625" style="80" customWidth="1"/>
    <col min="12294" max="12294" width="59.85546875" style="80" customWidth="1"/>
    <col min="12295" max="12295" width="62.5703125" style="80" customWidth="1"/>
    <col min="12296" max="12544" width="9.140625" style="80"/>
    <col min="12545" max="12545" width="66.85546875" style="80" customWidth="1"/>
    <col min="12546" max="12546" width="30.28515625" style="80" customWidth="1"/>
    <col min="12547" max="12547" width="18.28515625" style="80" customWidth="1"/>
    <col min="12548" max="12548" width="17.7109375" style="80" customWidth="1"/>
    <col min="12549" max="12549" width="18.140625" style="80" customWidth="1"/>
    <col min="12550" max="12550" width="59.85546875" style="80" customWidth="1"/>
    <col min="12551" max="12551" width="62.5703125" style="80" customWidth="1"/>
    <col min="12552" max="12800" width="9.140625" style="80"/>
    <col min="12801" max="12801" width="66.85546875" style="80" customWidth="1"/>
    <col min="12802" max="12802" width="30.28515625" style="80" customWidth="1"/>
    <col min="12803" max="12803" width="18.28515625" style="80" customWidth="1"/>
    <col min="12804" max="12804" width="17.7109375" style="80" customWidth="1"/>
    <col min="12805" max="12805" width="18.140625" style="80" customWidth="1"/>
    <col min="12806" max="12806" width="59.85546875" style="80" customWidth="1"/>
    <col min="12807" max="12807" width="62.5703125" style="80" customWidth="1"/>
    <col min="12808" max="13056" width="9.140625" style="80"/>
    <col min="13057" max="13057" width="66.85546875" style="80" customWidth="1"/>
    <col min="13058" max="13058" width="30.28515625" style="80" customWidth="1"/>
    <col min="13059" max="13059" width="18.28515625" style="80" customWidth="1"/>
    <col min="13060" max="13060" width="17.7109375" style="80" customWidth="1"/>
    <col min="13061" max="13061" width="18.140625" style="80" customWidth="1"/>
    <col min="13062" max="13062" width="59.85546875" style="80" customWidth="1"/>
    <col min="13063" max="13063" width="62.5703125" style="80" customWidth="1"/>
    <col min="13064" max="13312" width="9.140625" style="80"/>
    <col min="13313" max="13313" width="66.85546875" style="80" customWidth="1"/>
    <col min="13314" max="13314" width="30.28515625" style="80" customWidth="1"/>
    <col min="13315" max="13315" width="18.28515625" style="80" customWidth="1"/>
    <col min="13316" max="13316" width="17.7109375" style="80" customWidth="1"/>
    <col min="13317" max="13317" width="18.140625" style="80" customWidth="1"/>
    <col min="13318" max="13318" width="59.85546875" style="80" customWidth="1"/>
    <col min="13319" max="13319" width="62.5703125" style="80" customWidth="1"/>
    <col min="13320" max="13568" width="9.140625" style="80"/>
    <col min="13569" max="13569" width="66.85546875" style="80" customWidth="1"/>
    <col min="13570" max="13570" width="30.28515625" style="80" customWidth="1"/>
    <col min="13571" max="13571" width="18.28515625" style="80" customWidth="1"/>
    <col min="13572" max="13572" width="17.7109375" style="80" customWidth="1"/>
    <col min="13573" max="13573" width="18.140625" style="80" customWidth="1"/>
    <col min="13574" max="13574" width="59.85546875" style="80" customWidth="1"/>
    <col min="13575" max="13575" width="62.5703125" style="80" customWidth="1"/>
    <col min="13576" max="13824" width="9.140625" style="80"/>
    <col min="13825" max="13825" width="66.85546875" style="80" customWidth="1"/>
    <col min="13826" max="13826" width="30.28515625" style="80" customWidth="1"/>
    <col min="13827" max="13827" width="18.28515625" style="80" customWidth="1"/>
    <col min="13828" max="13828" width="17.7109375" style="80" customWidth="1"/>
    <col min="13829" max="13829" width="18.140625" style="80" customWidth="1"/>
    <col min="13830" max="13830" width="59.85546875" style="80" customWidth="1"/>
    <col min="13831" max="13831" width="62.5703125" style="80" customWidth="1"/>
    <col min="13832" max="14080" width="9.140625" style="80"/>
    <col min="14081" max="14081" width="66.85546875" style="80" customWidth="1"/>
    <col min="14082" max="14082" width="30.28515625" style="80" customWidth="1"/>
    <col min="14083" max="14083" width="18.28515625" style="80" customWidth="1"/>
    <col min="14084" max="14084" width="17.7109375" style="80" customWidth="1"/>
    <col min="14085" max="14085" width="18.140625" style="80" customWidth="1"/>
    <col min="14086" max="14086" width="59.85546875" style="80" customWidth="1"/>
    <col min="14087" max="14087" width="62.5703125" style="80" customWidth="1"/>
    <col min="14088" max="14336" width="9.140625" style="80"/>
    <col min="14337" max="14337" width="66.85546875" style="80" customWidth="1"/>
    <col min="14338" max="14338" width="30.28515625" style="80" customWidth="1"/>
    <col min="14339" max="14339" width="18.28515625" style="80" customWidth="1"/>
    <col min="14340" max="14340" width="17.7109375" style="80" customWidth="1"/>
    <col min="14341" max="14341" width="18.140625" style="80" customWidth="1"/>
    <col min="14342" max="14342" width="59.85546875" style="80" customWidth="1"/>
    <col min="14343" max="14343" width="62.5703125" style="80" customWidth="1"/>
    <col min="14344" max="14592" width="9.140625" style="80"/>
    <col min="14593" max="14593" width="66.85546875" style="80" customWidth="1"/>
    <col min="14594" max="14594" width="30.28515625" style="80" customWidth="1"/>
    <col min="14595" max="14595" width="18.28515625" style="80" customWidth="1"/>
    <col min="14596" max="14596" width="17.7109375" style="80" customWidth="1"/>
    <col min="14597" max="14597" width="18.140625" style="80" customWidth="1"/>
    <col min="14598" max="14598" width="59.85546875" style="80" customWidth="1"/>
    <col min="14599" max="14599" width="62.5703125" style="80" customWidth="1"/>
    <col min="14600" max="14848" width="9.140625" style="80"/>
    <col min="14849" max="14849" width="66.85546875" style="80" customWidth="1"/>
    <col min="14850" max="14850" width="30.28515625" style="80" customWidth="1"/>
    <col min="14851" max="14851" width="18.28515625" style="80" customWidth="1"/>
    <col min="14852" max="14852" width="17.7109375" style="80" customWidth="1"/>
    <col min="14853" max="14853" width="18.140625" style="80" customWidth="1"/>
    <col min="14854" max="14854" width="59.85546875" style="80" customWidth="1"/>
    <col min="14855" max="14855" width="62.5703125" style="80" customWidth="1"/>
    <col min="14856" max="15104" width="9.140625" style="80"/>
    <col min="15105" max="15105" width="66.85546875" style="80" customWidth="1"/>
    <col min="15106" max="15106" width="30.28515625" style="80" customWidth="1"/>
    <col min="15107" max="15107" width="18.28515625" style="80" customWidth="1"/>
    <col min="15108" max="15108" width="17.7109375" style="80" customWidth="1"/>
    <col min="15109" max="15109" width="18.140625" style="80" customWidth="1"/>
    <col min="15110" max="15110" width="59.85546875" style="80" customWidth="1"/>
    <col min="15111" max="15111" width="62.5703125" style="80" customWidth="1"/>
    <col min="15112" max="15360" width="9.140625" style="80"/>
    <col min="15361" max="15361" width="66.85546875" style="80" customWidth="1"/>
    <col min="15362" max="15362" width="30.28515625" style="80" customWidth="1"/>
    <col min="15363" max="15363" width="18.28515625" style="80" customWidth="1"/>
    <col min="15364" max="15364" width="17.7109375" style="80" customWidth="1"/>
    <col min="15365" max="15365" width="18.140625" style="80" customWidth="1"/>
    <col min="15366" max="15366" width="59.85546875" style="80" customWidth="1"/>
    <col min="15367" max="15367" width="62.5703125" style="80" customWidth="1"/>
    <col min="15368" max="15616" width="9.140625" style="80"/>
    <col min="15617" max="15617" width="66.85546875" style="80" customWidth="1"/>
    <col min="15618" max="15618" width="30.28515625" style="80" customWidth="1"/>
    <col min="15619" max="15619" width="18.28515625" style="80" customWidth="1"/>
    <col min="15620" max="15620" width="17.7109375" style="80" customWidth="1"/>
    <col min="15621" max="15621" width="18.140625" style="80" customWidth="1"/>
    <col min="15622" max="15622" width="59.85546875" style="80" customWidth="1"/>
    <col min="15623" max="15623" width="62.5703125" style="80" customWidth="1"/>
    <col min="15624" max="15872" width="9.140625" style="80"/>
    <col min="15873" max="15873" width="66.85546875" style="80" customWidth="1"/>
    <col min="15874" max="15874" width="30.28515625" style="80" customWidth="1"/>
    <col min="15875" max="15875" width="18.28515625" style="80" customWidth="1"/>
    <col min="15876" max="15876" width="17.7109375" style="80" customWidth="1"/>
    <col min="15877" max="15877" width="18.140625" style="80" customWidth="1"/>
    <col min="15878" max="15878" width="59.85546875" style="80" customWidth="1"/>
    <col min="15879" max="15879" width="62.5703125" style="80" customWidth="1"/>
    <col min="15880" max="16128" width="9.140625" style="80"/>
    <col min="16129" max="16129" width="66.85546875" style="80" customWidth="1"/>
    <col min="16130" max="16130" width="30.28515625" style="80" customWidth="1"/>
    <col min="16131" max="16131" width="18.28515625" style="80" customWidth="1"/>
    <col min="16132" max="16132" width="17.7109375" style="80" customWidth="1"/>
    <col min="16133" max="16133" width="18.140625" style="80" customWidth="1"/>
    <col min="16134" max="16134" width="59.85546875" style="80" customWidth="1"/>
    <col min="16135" max="16135" width="62.5703125" style="80" customWidth="1"/>
    <col min="16136" max="16384" width="9.140625" style="80"/>
  </cols>
  <sheetData>
    <row r="1" spans="1:7" ht="19.5" customHeight="1">
      <c r="A1" s="133" t="s">
        <v>121</v>
      </c>
      <c r="B1" s="133"/>
      <c r="C1" s="134"/>
      <c r="D1" s="134"/>
      <c r="E1" s="134"/>
      <c r="F1" s="135"/>
    </row>
    <row r="2" spans="1:7" s="82" customFormat="1" ht="46.5" customHeight="1">
      <c r="A2" s="136" t="s">
        <v>122</v>
      </c>
      <c r="B2" s="136"/>
      <c r="C2" s="136"/>
      <c r="D2" s="136"/>
      <c r="E2" s="136"/>
      <c r="F2" s="137"/>
      <c r="G2" s="81"/>
    </row>
    <row r="3" spans="1:7" s="82" customFormat="1" ht="25.5" customHeight="1">
      <c r="A3" s="83"/>
      <c r="B3" s="83"/>
      <c r="C3" s="84"/>
      <c r="D3" s="84"/>
      <c r="E3" s="84"/>
      <c r="F3" s="85" t="s">
        <v>21</v>
      </c>
      <c r="G3" s="81"/>
    </row>
    <row r="4" spans="1:7" ht="57" customHeight="1">
      <c r="A4" s="138" t="s">
        <v>74</v>
      </c>
      <c r="B4" s="138" t="s">
        <v>75</v>
      </c>
      <c r="C4" s="140" t="s">
        <v>76</v>
      </c>
      <c r="D4" s="141"/>
      <c r="E4" s="142"/>
      <c r="F4" s="86" t="s">
        <v>77</v>
      </c>
    </row>
    <row r="5" spans="1:7" ht="21" customHeight="1">
      <c r="A5" s="139"/>
      <c r="B5" s="139"/>
      <c r="C5" s="87" t="s">
        <v>33</v>
      </c>
      <c r="D5" s="87" t="s">
        <v>34</v>
      </c>
      <c r="E5" s="87" t="s">
        <v>35</v>
      </c>
      <c r="F5" s="86"/>
    </row>
    <row r="6" spans="1:7" ht="30" customHeight="1">
      <c r="A6" s="88" t="s">
        <v>78</v>
      </c>
      <c r="B6" s="89" t="s">
        <v>79</v>
      </c>
      <c r="C6" s="127">
        <f>C7+C22</f>
        <v>59335.199999999997</v>
      </c>
      <c r="D6" s="127">
        <f>D7</f>
        <v>69001.3</v>
      </c>
      <c r="E6" s="127">
        <f>E7</f>
        <v>68995.399999999994</v>
      </c>
      <c r="F6" s="90"/>
    </row>
    <row r="7" spans="1:7" ht="48" customHeight="1">
      <c r="A7" s="88" t="s">
        <v>80</v>
      </c>
      <c r="B7" s="91" t="s">
        <v>81</v>
      </c>
      <c r="C7" s="127">
        <f>C8+C14+C18</f>
        <v>58335.199999999997</v>
      </c>
      <c r="D7" s="127">
        <f>D8+D14+D18</f>
        <v>69001.3</v>
      </c>
      <c r="E7" s="127">
        <f>E8+E14+E18</f>
        <v>68995.399999999994</v>
      </c>
      <c r="F7" s="90"/>
      <c r="G7" s="92"/>
    </row>
    <row r="8" spans="1:7" ht="48" customHeight="1">
      <c r="A8" s="93" t="s">
        <v>82</v>
      </c>
      <c r="B8" s="94" t="s">
        <v>83</v>
      </c>
      <c r="C8" s="127">
        <f>C9+C10+C11+C12+C13</f>
        <v>11719.199999999999</v>
      </c>
      <c r="D8" s="127">
        <f>D9+D10+D11+D12+D13</f>
        <v>22125.800000000003</v>
      </c>
      <c r="E8" s="127">
        <f>E9+E10+E11+E12+E13</f>
        <v>22133.800000000003</v>
      </c>
      <c r="F8" s="90"/>
      <c r="G8" s="92"/>
    </row>
    <row r="9" spans="1:7" ht="90.75" customHeight="1">
      <c r="A9" s="95" t="s">
        <v>84</v>
      </c>
      <c r="B9" s="96" t="s">
        <v>85</v>
      </c>
      <c r="C9" s="128">
        <v>143.6</v>
      </c>
      <c r="D9" s="128">
        <v>0</v>
      </c>
      <c r="E9" s="128">
        <v>0</v>
      </c>
      <c r="F9" s="97" t="s">
        <v>86</v>
      </c>
      <c r="G9" s="92"/>
    </row>
    <row r="10" spans="1:7" ht="138.75" customHeight="1">
      <c r="A10" s="98" t="s">
        <v>87</v>
      </c>
      <c r="B10" s="96" t="s">
        <v>85</v>
      </c>
      <c r="C10" s="128">
        <v>10541.9</v>
      </c>
      <c r="D10" s="128">
        <v>21083.9</v>
      </c>
      <c r="E10" s="128">
        <v>21083.9</v>
      </c>
      <c r="F10" s="99" t="s">
        <v>88</v>
      </c>
      <c r="G10" s="92"/>
    </row>
    <row r="11" spans="1:7" ht="144" customHeight="1">
      <c r="A11" s="98" t="s">
        <v>89</v>
      </c>
      <c r="B11" s="96" t="s">
        <v>85</v>
      </c>
      <c r="C11" s="128">
        <v>269</v>
      </c>
      <c r="D11" s="128">
        <v>277</v>
      </c>
      <c r="E11" s="128">
        <v>285</v>
      </c>
      <c r="F11" s="99" t="s">
        <v>148</v>
      </c>
      <c r="G11" s="92"/>
    </row>
    <row r="12" spans="1:7" ht="101.25" customHeight="1">
      <c r="A12" s="98" t="s">
        <v>90</v>
      </c>
      <c r="B12" s="100" t="s">
        <v>85</v>
      </c>
      <c r="C12" s="128">
        <v>764.9</v>
      </c>
      <c r="D12" s="128">
        <v>764.9</v>
      </c>
      <c r="E12" s="128">
        <v>764.9</v>
      </c>
      <c r="F12" s="101" t="s">
        <v>91</v>
      </c>
      <c r="G12" s="92"/>
    </row>
    <row r="13" spans="1:7" ht="82.5" customHeight="1">
      <c r="A13" s="98" t="s">
        <v>92</v>
      </c>
      <c r="B13" s="100" t="s">
        <v>93</v>
      </c>
      <c r="C13" s="128">
        <v>-0.2</v>
      </c>
      <c r="D13" s="128">
        <v>0</v>
      </c>
      <c r="E13" s="128">
        <v>0</v>
      </c>
      <c r="F13" s="101" t="s">
        <v>94</v>
      </c>
      <c r="G13" s="102"/>
    </row>
    <row r="14" spans="1:7" ht="66" customHeight="1">
      <c r="A14" s="88" t="s">
        <v>95</v>
      </c>
      <c r="B14" s="91" t="s">
        <v>96</v>
      </c>
      <c r="C14" s="129">
        <f>SUM(C15:C17)</f>
        <v>28998.199999999997</v>
      </c>
      <c r="D14" s="129">
        <f>SUM(D15:D17)</f>
        <v>10440.300000000001</v>
      </c>
      <c r="E14" s="129">
        <f>SUM(E15:E17)</f>
        <v>10426.4</v>
      </c>
      <c r="F14" s="103"/>
    </row>
    <row r="15" spans="1:7" ht="113.25" customHeight="1">
      <c r="A15" s="95" t="s">
        <v>97</v>
      </c>
      <c r="B15" s="104" t="s">
        <v>98</v>
      </c>
      <c r="C15" s="128">
        <v>23995.599999999999</v>
      </c>
      <c r="D15" s="130">
        <v>0</v>
      </c>
      <c r="E15" s="130">
        <v>0</v>
      </c>
      <c r="F15" s="103" t="s">
        <v>99</v>
      </c>
    </row>
    <row r="16" spans="1:7" ht="126.75" customHeight="1">
      <c r="A16" s="95" t="s">
        <v>100</v>
      </c>
      <c r="B16" s="104" t="s">
        <v>98</v>
      </c>
      <c r="C16" s="128">
        <v>5451</v>
      </c>
      <c r="D16" s="130">
        <v>10902.1</v>
      </c>
      <c r="E16" s="130">
        <v>10902.1</v>
      </c>
      <c r="F16" s="103" t="s">
        <v>101</v>
      </c>
    </row>
    <row r="17" spans="1:6" ht="144" customHeight="1">
      <c r="A17" s="95" t="s">
        <v>102</v>
      </c>
      <c r="B17" s="104" t="s">
        <v>98</v>
      </c>
      <c r="C17" s="128">
        <v>-448.4</v>
      </c>
      <c r="D17" s="130">
        <v>-461.8</v>
      </c>
      <c r="E17" s="130">
        <v>-475.7</v>
      </c>
      <c r="F17" s="103" t="s">
        <v>103</v>
      </c>
    </row>
    <row r="18" spans="1:6" ht="41.25" customHeight="1">
      <c r="A18" s="88" t="s">
        <v>36</v>
      </c>
      <c r="B18" s="89" t="s">
        <v>104</v>
      </c>
      <c r="C18" s="127">
        <f>SUM(C19:C21)</f>
        <v>17617.8</v>
      </c>
      <c r="D18" s="127">
        <f>SUM(D19:D21)</f>
        <v>36435.199999999997</v>
      </c>
      <c r="E18" s="127">
        <f>SUM(E19:E21)</f>
        <v>36435.199999999997</v>
      </c>
      <c r="F18" s="103"/>
    </row>
    <row r="19" spans="1:6" ht="84" customHeight="1">
      <c r="A19" s="98" t="s">
        <v>105</v>
      </c>
      <c r="B19" s="104" t="s">
        <v>106</v>
      </c>
      <c r="C19" s="128">
        <v>659.2</v>
      </c>
      <c r="D19" s="128">
        <v>0</v>
      </c>
      <c r="E19" s="128">
        <v>0</v>
      </c>
      <c r="F19" s="103" t="s">
        <v>107</v>
      </c>
    </row>
    <row r="20" spans="1:6" ht="108" customHeight="1">
      <c r="A20" s="98" t="s">
        <v>108</v>
      </c>
      <c r="B20" s="104" t="s">
        <v>106</v>
      </c>
      <c r="C20" s="128">
        <f>602.1+135.4+806+944.5+2325.5</f>
        <v>4813.5</v>
      </c>
      <c r="D20" s="128">
        <v>0</v>
      </c>
      <c r="E20" s="128">
        <v>0</v>
      </c>
      <c r="F20" s="101" t="s">
        <v>109</v>
      </c>
    </row>
    <row r="21" spans="1:6" ht="100.5" customHeight="1">
      <c r="A21" s="98" t="s">
        <v>110</v>
      </c>
      <c r="B21" s="104" t="s">
        <v>111</v>
      </c>
      <c r="C21" s="128">
        <v>12145.1</v>
      </c>
      <c r="D21" s="128">
        <v>36435.199999999997</v>
      </c>
      <c r="E21" s="128">
        <v>36435.199999999997</v>
      </c>
      <c r="F21" s="103" t="s">
        <v>112</v>
      </c>
    </row>
    <row r="22" spans="1:6" ht="48.75" customHeight="1">
      <c r="A22" s="88" t="s">
        <v>113</v>
      </c>
      <c r="B22" s="91" t="s">
        <v>114</v>
      </c>
      <c r="C22" s="128">
        <f>C23</f>
        <v>1000</v>
      </c>
      <c r="D22" s="128">
        <f>D23</f>
        <v>0</v>
      </c>
      <c r="E22" s="128">
        <f>E23</f>
        <v>0</v>
      </c>
      <c r="F22" s="103"/>
    </row>
    <row r="23" spans="1:6" ht="93.75" customHeight="1">
      <c r="A23" s="98" t="s">
        <v>115</v>
      </c>
      <c r="B23" s="105" t="s">
        <v>116</v>
      </c>
      <c r="C23" s="128">
        <v>1000</v>
      </c>
      <c r="D23" s="128">
        <v>0</v>
      </c>
      <c r="E23" s="128">
        <v>0</v>
      </c>
      <c r="F23" s="106" t="s">
        <v>117</v>
      </c>
    </row>
    <row r="24" spans="1:6" ht="15.75">
      <c r="A24" s="107" t="s">
        <v>118</v>
      </c>
      <c r="B24" s="89"/>
      <c r="C24" s="127">
        <f>C6</f>
        <v>59335.199999999997</v>
      </c>
      <c r="D24" s="127">
        <f>D6</f>
        <v>69001.3</v>
      </c>
      <c r="E24" s="127">
        <f>E6</f>
        <v>68995.399999999994</v>
      </c>
      <c r="F24" s="108"/>
    </row>
    <row r="25" spans="1:6" ht="31.5">
      <c r="A25" s="107" t="s">
        <v>119</v>
      </c>
      <c r="B25" s="107"/>
      <c r="C25" s="131">
        <v>3313671.9</v>
      </c>
      <c r="D25" s="131">
        <v>3023699</v>
      </c>
      <c r="E25" s="132">
        <v>3866155.6</v>
      </c>
      <c r="F25" s="109"/>
    </row>
    <row r="26" spans="1:6" ht="31.5">
      <c r="A26" s="107" t="s">
        <v>120</v>
      </c>
      <c r="B26" s="107"/>
      <c r="C26" s="132">
        <f>C25+C24</f>
        <v>3373007.1</v>
      </c>
      <c r="D26" s="132">
        <f>D25+D24</f>
        <v>3092700.3</v>
      </c>
      <c r="E26" s="132">
        <f>E25+E24</f>
        <v>3935151</v>
      </c>
      <c r="F26" s="109"/>
    </row>
    <row r="27" spans="1:6" ht="48" customHeight="1">
      <c r="B27" s="111"/>
      <c r="C27" s="112"/>
    </row>
    <row r="28" spans="1:6" ht="48" customHeight="1">
      <c r="B28" s="111"/>
    </row>
    <row r="29" spans="1:6" ht="48" customHeight="1">
      <c r="B29" s="111"/>
    </row>
    <row r="30" spans="1:6" ht="48" customHeight="1">
      <c r="B30" s="111"/>
    </row>
    <row r="31" spans="1:6" ht="48" customHeight="1">
      <c r="B31" s="111"/>
    </row>
    <row r="32" spans="1:6" ht="48" customHeight="1">
      <c r="B32" s="111"/>
    </row>
    <row r="33" spans="2:2" ht="48" customHeight="1">
      <c r="B33" s="111"/>
    </row>
    <row r="34" spans="2:2" ht="48" customHeight="1">
      <c r="B34" s="111"/>
    </row>
    <row r="35" spans="2:2" ht="48" customHeight="1">
      <c r="B35" s="111"/>
    </row>
    <row r="36" spans="2:2" ht="48" customHeight="1">
      <c r="B36" s="111"/>
    </row>
  </sheetData>
  <mergeCells count="5">
    <mergeCell ref="A1:F1"/>
    <mergeCell ref="A2:F2"/>
    <mergeCell ref="A4:A5"/>
    <mergeCell ref="B4:B5"/>
    <mergeCell ref="C4:E4"/>
  </mergeCells>
  <pageMargins left="0.31496062992125984" right="0.31496062992125984" top="0.35433070866141736" bottom="0.35433070866141736" header="0.31496062992125984" footer="0.31496062992125984"/>
  <pageSetup paperSize="9" scale="50" fitToHeight="3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topLeftCell="A60" zoomScale="70" zoomScaleNormal="70" workbookViewId="0">
      <selection activeCell="A85" sqref="A85:XFD87"/>
    </sheetView>
  </sheetViews>
  <sheetFormatPr defaultRowHeight="15.75"/>
  <cols>
    <col min="1" max="1" width="7.28515625" style="1" customWidth="1"/>
    <col min="2" max="4" width="18.28515625" style="1" customWidth="1"/>
    <col min="5" max="5" width="98.7109375" style="2" customWidth="1"/>
    <col min="6" max="7" width="18.7109375" style="1" customWidth="1"/>
    <col min="8" max="8" width="19.140625" style="1" customWidth="1"/>
    <col min="9" max="9" width="19.42578125" style="2" customWidth="1"/>
    <col min="10" max="10" width="23" style="2" customWidth="1"/>
    <col min="11" max="16384" width="9.140625" style="2"/>
  </cols>
  <sheetData>
    <row r="1" spans="1:8" s="9" customFormat="1" ht="26.25" customHeight="1">
      <c r="A1" s="6"/>
      <c r="B1" s="6"/>
      <c r="C1" s="6"/>
      <c r="D1" s="6"/>
      <c r="E1" s="7"/>
      <c r="F1" s="6"/>
      <c r="G1" s="6"/>
      <c r="H1" s="8" t="s">
        <v>123</v>
      </c>
    </row>
    <row r="2" spans="1:8" s="9" customFormat="1">
      <c r="A2" s="6"/>
      <c r="B2" s="6"/>
      <c r="C2" s="6"/>
      <c r="D2" s="6"/>
      <c r="E2" s="7"/>
      <c r="F2" s="6"/>
      <c r="G2" s="6"/>
      <c r="H2" s="6"/>
    </row>
    <row r="3" spans="1:8" s="9" customFormat="1" ht="18.75" customHeight="1">
      <c r="A3" s="143" t="s">
        <v>22</v>
      </c>
      <c r="B3" s="143"/>
      <c r="C3" s="143"/>
      <c r="D3" s="143"/>
      <c r="E3" s="144"/>
      <c r="F3" s="144"/>
      <c r="G3" s="144"/>
      <c r="H3" s="144"/>
    </row>
    <row r="4" spans="1:8" s="9" customFormat="1">
      <c r="A4" s="6"/>
      <c r="B4" s="6"/>
      <c r="C4" s="6"/>
      <c r="D4" s="6"/>
      <c r="E4" s="10"/>
      <c r="F4" s="6"/>
      <c r="G4" s="6"/>
      <c r="H4" s="8" t="s">
        <v>21</v>
      </c>
    </row>
    <row r="5" spans="1:8" s="9" customFormat="1" ht="15.75" customHeight="1">
      <c r="A5" s="145" t="s">
        <v>0</v>
      </c>
      <c r="B5" s="152" t="s">
        <v>14</v>
      </c>
      <c r="C5" s="153"/>
      <c r="D5" s="154"/>
      <c r="E5" s="147" t="s">
        <v>1</v>
      </c>
      <c r="F5" s="149" t="s">
        <v>11</v>
      </c>
      <c r="G5" s="150"/>
      <c r="H5" s="151"/>
    </row>
    <row r="6" spans="1:8" s="9" customFormat="1" ht="96" customHeight="1">
      <c r="A6" s="146"/>
      <c r="B6" s="30" t="s">
        <v>33</v>
      </c>
      <c r="C6" s="30" t="s">
        <v>34</v>
      </c>
      <c r="D6" s="30" t="s">
        <v>35</v>
      </c>
      <c r="E6" s="148"/>
      <c r="F6" s="11" t="s">
        <v>2</v>
      </c>
      <c r="G6" s="11" t="s">
        <v>147</v>
      </c>
      <c r="H6" s="11" t="s">
        <v>20</v>
      </c>
    </row>
    <row r="7" spans="1:8" s="9" customFormat="1">
      <c r="A7" s="12">
        <v>1</v>
      </c>
      <c r="B7" s="16">
        <v>2</v>
      </c>
      <c r="C7" s="16">
        <v>3</v>
      </c>
      <c r="D7" s="16">
        <v>4</v>
      </c>
      <c r="E7" s="13">
        <v>5</v>
      </c>
      <c r="F7" s="17">
        <v>6</v>
      </c>
      <c r="G7" s="17">
        <v>7</v>
      </c>
      <c r="H7" s="17">
        <v>8</v>
      </c>
    </row>
    <row r="8" spans="1:8" s="9" customFormat="1">
      <c r="A8" s="38" t="s">
        <v>3</v>
      </c>
      <c r="B8" s="31">
        <f>B9+B11+B13+B15+B17</f>
        <v>11719.199999999999</v>
      </c>
      <c r="C8" s="31">
        <f t="shared" ref="C8:D8" si="0">C9+C11+C13+C15+C17</f>
        <v>22125.800000000003</v>
      </c>
      <c r="D8" s="31">
        <f t="shared" si="0"/>
        <v>22133.800000000003</v>
      </c>
      <c r="E8" s="15" t="s">
        <v>31</v>
      </c>
      <c r="F8" s="35">
        <f>F9+F11+F13+F15+F17</f>
        <v>1177.3</v>
      </c>
      <c r="G8" s="35">
        <f>G9+G11+G13+G15+G17</f>
        <v>0</v>
      </c>
      <c r="H8" s="35">
        <f>H9+H11+H13+H15+H17</f>
        <v>10541.9</v>
      </c>
    </row>
    <row r="9" spans="1:8" s="9" customFormat="1" ht="31.5">
      <c r="A9" s="38" t="s">
        <v>8</v>
      </c>
      <c r="B9" s="63">
        <f>B10</f>
        <v>10541.9</v>
      </c>
      <c r="C9" s="63">
        <f>C10</f>
        <v>21083.9</v>
      </c>
      <c r="D9" s="63">
        <f>D10</f>
        <v>21083.9</v>
      </c>
      <c r="E9" s="39" t="s">
        <v>19</v>
      </c>
      <c r="F9" s="35"/>
      <c r="G9" s="35"/>
      <c r="H9" s="31">
        <f>H10</f>
        <v>10541.9</v>
      </c>
    </row>
    <row r="10" spans="1:8" s="9" customFormat="1" ht="63">
      <c r="A10" s="64"/>
      <c r="B10" s="65">
        <f>F10+H10</f>
        <v>10541.9</v>
      </c>
      <c r="C10" s="66">
        <v>21083.9</v>
      </c>
      <c r="D10" s="66">
        <v>21083.9</v>
      </c>
      <c r="E10" s="29" t="s">
        <v>52</v>
      </c>
      <c r="F10" s="67"/>
      <c r="G10" s="67"/>
      <c r="H10" s="65">
        <v>10541.9</v>
      </c>
    </row>
    <row r="11" spans="1:8" s="4" customFormat="1" ht="47.25">
      <c r="A11" s="68" t="s">
        <v>13</v>
      </c>
      <c r="B11" s="32">
        <f>B12</f>
        <v>143.6</v>
      </c>
      <c r="C11" s="32"/>
      <c r="D11" s="32"/>
      <c r="E11" s="45" t="s">
        <v>53</v>
      </c>
      <c r="F11" s="32">
        <f>F12</f>
        <v>143.6</v>
      </c>
      <c r="G11" s="32"/>
      <c r="H11" s="36"/>
    </row>
    <row r="12" spans="1:8" s="6" customFormat="1" ht="31.5">
      <c r="A12" s="69"/>
      <c r="B12" s="34">
        <f>F12+H12</f>
        <v>143.6</v>
      </c>
      <c r="C12" s="70"/>
      <c r="D12" s="70"/>
      <c r="E12" s="42" t="s">
        <v>149</v>
      </c>
      <c r="F12" s="34">
        <v>143.6</v>
      </c>
      <c r="G12" s="34"/>
      <c r="H12" s="37"/>
    </row>
    <row r="13" spans="1:8" s="4" customFormat="1" ht="31.5">
      <c r="A13" s="68" t="s">
        <v>18</v>
      </c>
      <c r="B13" s="32">
        <f>B14</f>
        <v>764.9</v>
      </c>
      <c r="C13" s="32">
        <f t="shared" ref="C13:D13" si="1">C14</f>
        <v>764.9</v>
      </c>
      <c r="D13" s="32">
        <f t="shared" si="1"/>
        <v>764.9</v>
      </c>
      <c r="E13" s="26" t="s">
        <v>27</v>
      </c>
      <c r="F13" s="32">
        <f>F14</f>
        <v>764.9</v>
      </c>
      <c r="G13" s="32"/>
      <c r="H13" s="36"/>
    </row>
    <row r="14" spans="1:8" s="6" customFormat="1" ht="47.25">
      <c r="A14" s="69"/>
      <c r="B14" s="34">
        <f>F14+H14</f>
        <v>764.9</v>
      </c>
      <c r="C14" s="70">
        <v>764.9</v>
      </c>
      <c r="D14" s="70">
        <v>764.9</v>
      </c>
      <c r="E14" s="27" t="s">
        <v>55</v>
      </c>
      <c r="F14" s="34">
        <v>764.9</v>
      </c>
      <c r="G14" s="34"/>
      <c r="H14" s="37"/>
    </row>
    <row r="15" spans="1:8" s="4" customFormat="1" ht="31.5">
      <c r="A15" s="68" t="s">
        <v>50</v>
      </c>
      <c r="B15" s="32">
        <f>B16</f>
        <v>269</v>
      </c>
      <c r="C15" s="32">
        <f>C16</f>
        <v>277</v>
      </c>
      <c r="D15" s="32">
        <f>D16</f>
        <v>285</v>
      </c>
      <c r="E15" s="18" t="s">
        <v>28</v>
      </c>
      <c r="F15" s="32">
        <f>F16</f>
        <v>269</v>
      </c>
      <c r="G15" s="32"/>
      <c r="H15" s="36"/>
    </row>
    <row r="16" spans="1:8" s="6" customFormat="1" ht="64.5" customHeight="1">
      <c r="A16" s="69"/>
      <c r="B16" s="34">
        <f>F16+H16</f>
        <v>269</v>
      </c>
      <c r="C16" s="70">
        <v>277</v>
      </c>
      <c r="D16" s="70">
        <v>285</v>
      </c>
      <c r="E16" s="42" t="s">
        <v>49</v>
      </c>
      <c r="F16" s="34">
        <v>269</v>
      </c>
      <c r="G16" s="34"/>
      <c r="H16" s="37"/>
    </row>
    <row r="17" spans="1:9" s="4" customFormat="1" ht="31.5">
      <c r="A17" s="68" t="s">
        <v>23</v>
      </c>
      <c r="B17" s="32">
        <f>B18</f>
        <v>-0.2</v>
      </c>
      <c r="C17" s="71"/>
      <c r="D17" s="71"/>
      <c r="E17" s="5" t="s">
        <v>17</v>
      </c>
      <c r="F17" s="32">
        <f>F18</f>
        <v>-0.2</v>
      </c>
      <c r="G17" s="32"/>
      <c r="H17" s="36"/>
    </row>
    <row r="18" spans="1:9" s="6" customFormat="1" ht="31.5">
      <c r="A18" s="69"/>
      <c r="B18" s="34">
        <f>F18+H18</f>
        <v>-0.2</v>
      </c>
      <c r="C18" s="70"/>
      <c r="D18" s="70"/>
      <c r="E18" s="42" t="s">
        <v>144</v>
      </c>
      <c r="F18" s="34">
        <v>-0.2</v>
      </c>
      <c r="G18" s="34"/>
      <c r="H18" s="37"/>
    </row>
    <row r="19" spans="1:9" s="4" customFormat="1">
      <c r="A19" s="68" t="s">
        <v>4</v>
      </c>
      <c r="B19" s="32">
        <f>B20+B23</f>
        <v>28998.199999999997</v>
      </c>
      <c r="C19" s="32">
        <f t="shared" ref="C19:D19" si="2">C20+C23</f>
        <v>10440.300000000001</v>
      </c>
      <c r="D19" s="32">
        <f t="shared" si="2"/>
        <v>10426.4</v>
      </c>
      <c r="E19" s="14" t="s">
        <v>51</v>
      </c>
      <c r="F19" s="36">
        <f>F20+F23</f>
        <v>-448.4</v>
      </c>
      <c r="G19" s="36"/>
      <c r="H19" s="36">
        <f>H20+H23</f>
        <v>29446.6</v>
      </c>
    </row>
    <row r="20" spans="1:9" s="4" customFormat="1" ht="31.5">
      <c r="A20" s="68" t="s">
        <v>16</v>
      </c>
      <c r="B20" s="33">
        <f>B21+B22</f>
        <v>29446.6</v>
      </c>
      <c r="C20" s="33">
        <f>C21+C22</f>
        <v>10902.1</v>
      </c>
      <c r="D20" s="33">
        <f>D21+D22</f>
        <v>10902.1</v>
      </c>
      <c r="E20" s="39" t="s">
        <v>19</v>
      </c>
      <c r="F20" s="36"/>
      <c r="G20" s="36"/>
      <c r="H20" s="32">
        <f>H21+H22</f>
        <v>29446.6</v>
      </c>
    </row>
    <row r="21" spans="1:9" s="6" customFormat="1" ht="67.5" customHeight="1">
      <c r="A21" s="69"/>
      <c r="B21" s="34">
        <f>F21+H21</f>
        <v>23995.599999999999</v>
      </c>
      <c r="C21" s="34"/>
      <c r="D21" s="34"/>
      <c r="E21" s="27" t="s">
        <v>54</v>
      </c>
      <c r="F21" s="37"/>
      <c r="G21" s="37"/>
      <c r="H21" s="34">
        <f>15900.5+8095.1</f>
        <v>23995.599999999999</v>
      </c>
    </row>
    <row r="22" spans="1:9" s="6" customFormat="1" ht="63">
      <c r="A22" s="69"/>
      <c r="B22" s="34">
        <f>F22+H22</f>
        <v>5451</v>
      </c>
      <c r="C22" s="34">
        <v>10902.1</v>
      </c>
      <c r="D22" s="34">
        <v>10902.1</v>
      </c>
      <c r="E22" s="27" t="s">
        <v>150</v>
      </c>
      <c r="F22" s="37"/>
      <c r="G22" s="37"/>
      <c r="H22" s="34">
        <v>5451</v>
      </c>
    </row>
    <row r="23" spans="1:9" s="4" customFormat="1" ht="31.5">
      <c r="A23" s="68" t="s">
        <v>24</v>
      </c>
      <c r="B23" s="32">
        <f>B24</f>
        <v>-448.4</v>
      </c>
      <c r="C23" s="32">
        <f t="shared" ref="C23:D23" si="3">C24</f>
        <v>-461.8</v>
      </c>
      <c r="D23" s="32">
        <f t="shared" si="3"/>
        <v>-475.7</v>
      </c>
      <c r="E23" s="18" t="s">
        <v>28</v>
      </c>
      <c r="F23" s="32">
        <f>F24</f>
        <v>-448.4</v>
      </c>
      <c r="G23" s="32"/>
      <c r="H23" s="36"/>
    </row>
    <row r="24" spans="1:9" s="6" customFormat="1" ht="78.75">
      <c r="A24" s="69"/>
      <c r="B24" s="34">
        <f>F24+H24</f>
        <v>-448.4</v>
      </c>
      <c r="C24" s="34">
        <v>-461.8</v>
      </c>
      <c r="D24" s="34">
        <v>-475.7</v>
      </c>
      <c r="E24" s="27" t="s">
        <v>56</v>
      </c>
      <c r="F24" s="34">
        <v>-448.4</v>
      </c>
      <c r="G24" s="34"/>
      <c r="H24" s="37"/>
    </row>
    <row r="25" spans="1:9" s="6" customFormat="1">
      <c r="A25" s="68" t="s">
        <v>5</v>
      </c>
      <c r="B25" s="32">
        <f>B26+B29+B31+B33</f>
        <v>17617.8</v>
      </c>
      <c r="C25" s="32">
        <f t="shared" ref="C25:D25" si="4">C26+C29+C31+C33</f>
        <v>36435.199999999997</v>
      </c>
      <c r="D25" s="32">
        <f t="shared" si="4"/>
        <v>36435.199999999997</v>
      </c>
      <c r="E25" s="41" t="s">
        <v>36</v>
      </c>
      <c r="F25" s="36">
        <f>F26+F29+F31+F33</f>
        <v>3019</v>
      </c>
      <c r="G25" s="36"/>
      <c r="H25" s="36">
        <f>H26+H29+H31+H33</f>
        <v>14598.800000000001</v>
      </c>
    </row>
    <row r="26" spans="1:9" s="6" customFormat="1" ht="31.5">
      <c r="A26" s="68" t="s">
        <v>12</v>
      </c>
      <c r="B26" s="32">
        <f>B27+B28</f>
        <v>14526.1</v>
      </c>
      <c r="C26" s="32">
        <f t="shared" ref="C26:D26" si="5">C27+C28</f>
        <v>36435.199999999997</v>
      </c>
      <c r="D26" s="32">
        <f t="shared" si="5"/>
        <v>36435.199999999997</v>
      </c>
      <c r="E26" s="39" t="s">
        <v>19</v>
      </c>
      <c r="F26" s="32">
        <f>F27</f>
        <v>0</v>
      </c>
      <c r="G26" s="32"/>
      <c r="H26" s="32">
        <f>SUM(H27:H28)</f>
        <v>14526.1</v>
      </c>
    </row>
    <row r="27" spans="1:9" s="6" customFormat="1" ht="117.75" customHeight="1">
      <c r="A27" s="69"/>
      <c r="B27" s="34">
        <f>F27+H27</f>
        <v>2381</v>
      </c>
      <c r="C27" s="34"/>
      <c r="D27" s="34"/>
      <c r="E27" s="20" t="s">
        <v>156</v>
      </c>
      <c r="F27" s="37"/>
      <c r="G27" s="37"/>
      <c r="H27" s="34">
        <f>400+220+186+200+500+395+250+230</f>
        <v>2381</v>
      </c>
    </row>
    <row r="28" spans="1:9" s="6" customFormat="1" ht="31.5">
      <c r="A28" s="69"/>
      <c r="B28" s="34">
        <f>F28+H28</f>
        <v>12145.1</v>
      </c>
      <c r="C28" s="34">
        <v>36435.199999999997</v>
      </c>
      <c r="D28" s="34">
        <v>36435.199999999997</v>
      </c>
      <c r="E28" s="28" t="s">
        <v>151</v>
      </c>
      <c r="F28" s="37"/>
      <c r="G28" s="37"/>
      <c r="H28" s="34">
        <v>12145.1</v>
      </c>
    </row>
    <row r="29" spans="1:9" s="1" customFormat="1" ht="31.5">
      <c r="A29" s="68" t="s">
        <v>38</v>
      </c>
      <c r="B29" s="32">
        <f>B30</f>
        <v>1630.4</v>
      </c>
      <c r="C29" s="32"/>
      <c r="D29" s="32"/>
      <c r="E29" s="21" t="s">
        <v>37</v>
      </c>
      <c r="F29" s="32">
        <f>F30</f>
        <v>1630.4</v>
      </c>
      <c r="G29" s="32"/>
      <c r="H29" s="36"/>
    </row>
    <row r="30" spans="1:9" s="1" customFormat="1" ht="110.25">
      <c r="A30" s="69"/>
      <c r="B30" s="34">
        <f>F30+H30</f>
        <v>1630.4</v>
      </c>
      <c r="C30" s="34"/>
      <c r="D30" s="34"/>
      <c r="E30" s="22" t="s">
        <v>155</v>
      </c>
      <c r="F30" s="34">
        <f>421.2+99.9+223.4+135.4+150+236.5+364</f>
        <v>1630.4</v>
      </c>
      <c r="G30" s="34"/>
      <c r="H30" s="37"/>
      <c r="I30" s="3"/>
    </row>
    <row r="31" spans="1:9" s="4" customFormat="1">
      <c r="A31" s="68" t="s">
        <v>39</v>
      </c>
      <c r="B31" s="32">
        <f>B32</f>
        <v>802.1</v>
      </c>
      <c r="C31" s="32"/>
      <c r="D31" s="32"/>
      <c r="E31" s="39" t="s">
        <v>15</v>
      </c>
      <c r="F31" s="36">
        <f>F32</f>
        <v>802.1</v>
      </c>
      <c r="G31" s="36"/>
      <c r="H31" s="36">
        <f>H32</f>
        <v>0</v>
      </c>
    </row>
    <row r="32" spans="1:9" s="1" customFormat="1" ht="108" customHeight="1">
      <c r="A32" s="69"/>
      <c r="B32" s="34">
        <f>F32+H32</f>
        <v>802.1</v>
      </c>
      <c r="C32" s="34"/>
      <c r="D32" s="34"/>
      <c r="E32" s="20" t="s">
        <v>157</v>
      </c>
      <c r="F32" s="34">
        <f>150+452.1+200</f>
        <v>802.1</v>
      </c>
      <c r="G32" s="34"/>
      <c r="H32" s="37"/>
    </row>
    <row r="33" spans="1:8" s="1" customFormat="1" ht="31.5">
      <c r="A33" s="68" t="s">
        <v>40</v>
      </c>
      <c r="B33" s="32">
        <f>SUM(A34:B35)</f>
        <v>659.2</v>
      </c>
      <c r="C33" s="32"/>
      <c r="D33" s="32"/>
      <c r="E33" s="23" t="s">
        <v>27</v>
      </c>
      <c r="F33" s="32">
        <f>SUM(F34:F35)</f>
        <v>586.5</v>
      </c>
      <c r="G33" s="32">
        <f t="shared" ref="G33:H33" si="6">SUM(G34:G35)</f>
        <v>0</v>
      </c>
      <c r="H33" s="32">
        <f t="shared" si="6"/>
        <v>72.7</v>
      </c>
    </row>
    <row r="34" spans="1:8" s="1" customFormat="1" ht="63">
      <c r="A34" s="69"/>
      <c r="B34" s="34">
        <f>F34+H34</f>
        <v>659.2</v>
      </c>
      <c r="C34" s="34"/>
      <c r="D34" s="34"/>
      <c r="E34" s="24" t="s">
        <v>41</v>
      </c>
      <c r="F34" s="34">
        <v>659.2</v>
      </c>
      <c r="G34" s="34"/>
      <c r="H34" s="37"/>
    </row>
    <row r="35" spans="1:8" s="1" customFormat="1" ht="31.5">
      <c r="A35" s="69"/>
      <c r="B35" s="34">
        <f>F35+H35</f>
        <v>0</v>
      </c>
      <c r="C35" s="65"/>
      <c r="D35" s="65"/>
      <c r="E35" s="47" t="s">
        <v>47</v>
      </c>
      <c r="F35" s="77">
        <f>-72.7</f>
        <v>-72.7</v>
      </c>
      <c r="G35" s="77"/>
      <c r="H35" s="54">
        <v>72.7</v>
      </c>
    </row>
    <row r="36" spans="1:8" s="19" customFormat="1">
      <c r="A36" s="68" t="s">
        <v>7</v>
      </c>
      <c r="B36" s="32">
        <f>B37</f>
        <v>1000</v>
      </c>
      <c r="C36" s="31"/>
      <c r="D36" s="31"/>
      <c r="E36" s="44" t="s">
        <v>57</v>
      </c>
      <c r="F36" s="32">
        <f>F37</f>
        <v>1000</v>
      </c>
      <c r="G36" s="32"/>
      <c r="H36" s="36"/>
    </row>
    <row r="37" spans="1:8" s="1" customFormat="1">
      <c r="A37" s="69" t="s">
        <v>59</v>
      </c>
      <c r="B37" s="34">
        <f>B38</f>
        <v>1000</v>
      </c>
      <c r="C37" s="65"/>
      <c r="D37" s="65"/>
      <c r="E37" s="57" t="s">
        <v>25</v>
      </c>
      <c r="F37" s="34">
        <f>F38</f>
        <v>1000</v>
      </c>
      <c r="G37" s="34"/>
      <c r="H37" s="37"/>
    </row>
    <row r="38" spans="1:8" s="1" customFormat="1">
      <c r="A38" s="69"/>
      <c r="B38" s="34">
        <f>F38+H38</f>
        <v>1000</v>
      </c>
      <c r="C38" s="65"/>
      <c r="D38" s="65"/>
      <c r="E38" s="43" t="s">
        <v>58</v>
      </c>
      <c r="F38" s="34">
        <v>1000</v>
      </c>
      <c r="G38" s="34"/>
      <c r="H38" s="37"/>
    </row>
    <row r="39" spans="1:8" s="19" customFormat="1">
      <c r="A39" s="50" t="s">
        <v>10</v>
      </c>
      <c r="B39" s="33">
        <f>B40+B42+B47+B50+B53+B55+B57+B59+B61+B71+B73+B75+B77+B79</f>
        <v>20389.400000000001</v>
      </c>
      <c r="C39" s="51"/>
      <c r="D39" s="51"/>
      <c r="E39" s="52" t="s">
        <v>30</v>
      </c>
      <c r="F39" s="53">
        <f>F40+F42+F47+F50+F53+F55+F57+F59+F61+F71+F73+F75+F77+F79</f>
        <v>21269.5</v>
      </c>
      <c r="G39" s="53">
        <f>G40+G42+G47+G50+G53+G55+G57+G59+G61+G71+G73+G75+G77+G79</f>
        <v>-880.1</v>
      </c>
      <c r="H39" s="53">
        <f>H40+H42+H47+H50+H53+H55+H57+H59+H61+H71+H73+H75+H77+H79</f>
        <v>0</v>
      </c>
    </row>
    <row r="40" spans="1:8" s="19" customFormat="1" ht="31.5">
      <c r="A40" s="50" t="s">
        <v>61</v>
      </c>
      <c r="B40" s="33">
        <f>B41</f>
        <v>28</v>
      </c>
      <c r="C40" s="51"/>
      <c r="D40" s="51"/>
      <c r="E40" s="52" t="s">
        <v>19</v>
      </c>
      <c r="F40" s="33">
        <f>F41</f>
        <v>28</v>
      </c>
      <c r="G40" s="33"/>
      <c r="H40" s="53"/>
    </row>
    <row r="41" spans="1:8" s="19" customFormat="1" ht="20.25" customHeight="1">
      <c r="A41" s="118"/>
      <c r="B41" s="54">
        <f>F41+H41</f>
        <v>28</v>
      </c>
      <c r="C41" s="119"/>
      <c r="D41" s="119"/>
      <c r="E41" s="40" t="s">
        <v>132</v>
      </c>
      <c r="F41" s="54">
        <v>28</v>
      </c>
      <c r="G41" s="54"/>
      <c r="H41" s="56"/>
    </row>
    <row r="42" spans="1:8" s="19" customFormat="1" ht="31.5">
      <c r="A42" s="60" t="s">
        <v>62</v>
      </c>
      <c r="B42" s="33">
        <f>SUM(B43:B46)</f>
        <v>-2418.5</v>
      </c>
      <c r="C42" s="33"/>
      <c r="D42" s="33"/>
      <c r="E42" s="46" t="s">
        <v>42</v>
      </c>
      <c r="F42" s="78">
        <f>SUM(F43:F46)</f>
        <v>-2418.5</v>
      </c>
      <c r="G42" s="78"/>
      <c r="H42" s="53"/>
    </row>
    <row r="43" spans="1:8" s="1" customFormat="1" ht="47.25">
      <c r="A43" s="62"/>
      <c r="B43" s="54">
        <f>F43+H43</f>
        <v>-28</v>
      </c>
      <c r="C43" s="54"/>
      <c r="D43" s="54"/>
      <c r="E43" s="40" t="s">
        <v>152</v>
      </c>
      <c r="F43" s="77">
        <v>-28</v>
      </c>
      <c r="G43" s="77"/>
      <c r="H43" s="56"/>
    </row>
    <row r="44" spans="1:8" s="1" customFormat="1" ht="31.5">
      <c r="A44" s="62"/>
      <c r="B44" s="54">
        <f t="shared" ref="B44:B46" si="7">F44+H44</f>
        <v>-324.60000000000002</v>
      </c>
      <c r="C44" s="54"/>
      <c r="D44" s="54"/>
      <c r="E44" s="40" t="s">
        <v>72</v>
      </c>
      <c r="F44" s="77">
        <f>-324.6</f>
        <v>-324.60000000000002</v>
      </c>
      <c r="G44" s="77"/>
      <c r="H44" s="56"/>
    </row>
    <row r="45" spans="1:8" s="1" customFormat="1" ht="34.5" customHeight="1">
      <c r="A45" s="62"/>
      <c r="B45" s="54">
        <f t="shared" si="7"/>
        <v>324.60000000000002</v>
      </c>
      <c r="C45" s="54"/>
      <c r="D45" s="54"/>
      <c r="E45" s="40" t="s">
        <v>73</v>
      </c>
      <c r="F45" s="77">
        <v>324.60000000000002</v>
      </c>
      <c r="G45" s="77"/>
      <c r="H45" s="56"/>
    </row>
    <row r="46" spans="1:8" s="1" customFormat="1" ht="31.5">
      <c r="A46" s="126"/>
      <c r="B46" s="54">
        <f t="shared" si="7"/>
        <v>-2390.5</v>
      </c>
      <c r="C46" s="119"/>
      <c r="D46" s="119"/>
      <c r="E46" s="40" t="s">
        <v>146</v>
      </c>
      <c r="F46" s="77">
        <v>-2390.5</v>
      </c>
      <c r="G46" s="77"/>
      <c r="H46" s="56"/>
    </row>
    <row r="47" spans="1:8" s="19" customFormat="1" ht="31.5">
      <c r="A47" s="50" t="s">
        <v>63</v>
      </c>
      <c r="B47" s="33">
        <f>SUM(B48:B49)</f>
        <v>1631.4</v>
      </c>
      <c r="C47" s="51"/>
      <c r="D47" s="51"/>
      <c r="E47" s="124" t="s">
        <v>138</v>
      </c>
      <c r="F47" s="33">
        <f>SUM(F48:F49)</f>
        <v>1631.4</v>
      </c>
      <c r="G47" s="33"/>
      <c r="H47" s="53"/>
    </row>
    <row r="48" spans="1:8" s="19" customFormat="1" ht="47.25">
      <c r="A48" s="118"/>
      <c r="B48" s="54">
        <f>F48+H48</f>
        <v>-535.5</v>
      </c>
      <c r="C48" s="119"/>
      <c r="D48" s="119"/>
      <c r="E48" s="40" t="s">
        <v>139</v>
      </c>
      <c r="F48" s="54">
        <v>-535.5</v>
      </c>
      <c r="G48" s="54"/>
      <c r="H48" s="56"/>
    </row>
    <row r="49" spans="1:9" s="19" customFormat="1">
      <c r="A49" s="118"/>
      <c r="B49" s="54">
        <f>F49+H49</f>
        <v>2166.9</v>
      </c>
      <c r="C49" s="119"/>
      <c r="D49" s="119"/>
      <c r="E49" s="40" t="s">
        <v>153</v>
      </c>
      <c r="F49" s="54">
        <v>2166.9</v>
      </c>
      <c r="G49" s="54"/>
      <c r="H49" s="56"/>
    </row>
    <row r="50" spans="1:9" s="19" customFormat="1" ht="31.5">
      <c r="A50" s="50" t="s">
        <v>64</v>
      </c>
      <c r="B50" s="33">
        <f>SUM(B51:B52)</f>
        <v>-1631.4</v>
      </c>
      <c r="C50" s="51"/>
      <c r="D50" s="51"/>
      <c r="E50" s="124" t="s">
        <v>140</v>
      </c>
      <c r="F50" s="33">
        <f>SUM(F51:F52)</f>
        <v>-1631.4</v>
      </c>
      <c r="G50" s="33"/>
      <c r="H50" s="53"/>
    </row>
    <row r="51" spans="1:9" s="19" customFormat="1" ht="47.25">
      <c r="A51" s="118"/>
      <c r="B51" s="54">
        <f>F51+H51</f>
        <v>535.5</v>
      </c>
      <c r="C51" s="119"/>
      <c r="D51" s="119"/>
      <c r="E51" s="40" t="s">
        <v>141</v>
      </c>
      <c r="F51" s="54">
        <v>535.5</v>
      </c>
      <c r="G51" s="54"/>
      <c r="H51" s="56"/>
    </row>
    <row r="52" spans="1:9" s="19" customFormat="1">
      <c r="A52" s="118"/>
      <c r="B52" s="54">
        <f>F52+H52</f>
        <v>-2166.9</v>
      </c>
      <c r="C52" s="119"/>
      <c r="D52" s="119"/>
      <c r="E52" s="40" t="s">
        <v>153</v>
      </c>
      <c r="F52" s="54">
        <v>-2166.9</v>
      </c>
      <c r="G52" s="54"/>
      <c r="H52" s="56"/>
    </row>
    <row r="53" spans="1:9" s="19" customFormat="1" ht="42" customHeight="1">
      <c r="A53" s="50" t="s">
        <v>124</v>
      </c>
      <c r="B53" s="33">
        <f>SUM(B54:B54)</f>
        <v>5756</v>
      </c>
      <c r="C53" s="33"/>
      <c r="D53" s="33"/>
      <c r="E53" s="18" t="s">
        <v>9</v>
      </c>
      <c r="F53" s="33">
        <f>SUM(F54:F54)</f>
        <v>5756</v>
      </c>
      <c r="G53" s="33"/>
      <c r="H53" s="53"/>
      <c r="I53" s="49"/>
    </row>
    <row r="54" spans="1:9" s="1" customFormat="1">
      <c r="A54" s="118"/>
      <c r="B54" s="54">
        <f>F54+H54</f>
        <v>5756</v>
      </c>
      <c r="C54" s="54"/>
      <c r="D54" s="54"/>
      <c r="E54" s="55" t="s">
        <v>136</v>
      </c>
      <c r="F54" s="54">
        <v>5756</v>
      </c>
      <c r="G54" s="54"/>
      <c r="H54" s="56"/>
    </row>
    <row r="55" spans="1:9" s="19" customFormat="1" ht="31.5">
      <c r="A55" s="50" t="s">
        <v>125</v>
      </c>
      <c r="B55" s="33">
        <f>SUM(B56:B56)</f>
        <v>6595.7</v>
      </c>
      <c r="C55" s="33"/>
      <c r="D55" s="33"/>
      <c r="E55" s="57" t="s">
        <v>26</v>
      </c>
      <c r="F55" s="33">
        <f>SUM(F56:F56)</f>
        <v>6595.7</v>
      </c>
      <c r="G55" s="33"/>
      <c r="H55" s="53"/>
    </row>
    <row r="56" spans="1:9" s="1" customFormat="1">
      <c r="A56" s="118"/>
      <c r="B56" s="54">
        <f t="shared" ref="B56" si="8">F56+H56</f>
        <v>6595.7</v>
      </c>
      <c r="C56" s="54"/>
      <c r="D56" s="54"/>
      <c r="E56" s="58" t="s">
        <v>137</v>
      </c>
      <c r="F56" s="59">
        <f>6002.9+592.8</f>
        <v>6595.7</v>
      </c>
      <c r="G56" s="59"/>
      <c r="H56" s="56"/>
    </row>
    <row r="57" spans="1:9" s="19" customFormat="1" ht="31.5">
      <c r="A57" s="60" t="s">
        <v>126</v>
      </c>
      <c r="B57" s="33">
        <f>SUM(B58:B58)</f>
        <v>-2684.1</v>
      </c>
      <c r="C57" s="33"/>
      <c r="D57" s="33"/>
      <c r="E57" s="116" t="s">
        <v>27</v>
      </c>
      <c r="F57" s="33">
        <f>SUM(F58:F58)</f>
        <v>-2684.1</v>
      </c>
      <c r="G57" s="33"/>
      <c r="H57" s="33">
        <f>SUM(H58:H58)</f>
        <v>0</v>
      </c>
    </row>
    <row r="58" spans="1:9" s="1" customFormat="1" ht="31.5">
      <c r="A58" s="62"/>
      <c r="B58" s="54">
        <f>F58+H58</f>
        <v>-2684.1</v>
      </c>
      <c r="C58" s="54"/>
      <c r="D58" s="54"/>
      <c r="E58" s="47" t="s">
        <v>154</v>
      </c>
      <c r="F58" s="77">
        <v>-2684.1</v>
      </c>
      <c r="G58" s="77"/>
      <c r="H58" s="56"/>
    </row>
    <row r="59" spans="1:9" s="19" customFormat="1" ht="47.25" customHeight="1">
      <c r="A59" s="50" t="s">
        <v>127</v>
      </c>
      <c r="B59" s="33">
        <f>B60</f>
        <v>2684.1</v>
      </c>
      <c r="C59" s="33"/>
      <c r="D59" s="33"/>
      <c r="E59" s="57" t="s">
        <v>53</v>
      </c>
      <c r="F59" s="121">
        <f>F60</f>
        <v>2684.1</v>
      </c>
      <c r="G59" s="121"/>
      <c r="H59" s="53"/>
    </row>
    <row r="60" spans="1:9" s="1" customFormat="1" ht="31.5">
      <c r="A60" s="118"/>
      <c r="B60" s="54">
        <f>F60+H60</f>
        <v>2684.1</v>
      </c>
      <c r="C60" s="54"/>
      <c r="D60" s="54"/>
      <c r="E60" s="47" t="s">
        <v>60</v>
      </c>
      <c r="F60" s="59">
        <f>2684.1</f>
        <v>2684.1</v>
      </c>
      <c r="G60" s="59"/>
      <c r="H60" s="56"/>
    </row>
    <row r="61" spans="1:9" s="19" customFormat="1" ht="36" customHeight="1">
      <c r="A61" s="60" t="s">
        <v>128</v>
      </c>
      <c r="B61" s="33">
        <f>SUM(B62:B70)</f>
        <v>5433.3000000000011</v>
      </c>
      <c r="C61" s="33">
        <f t="shared" ref="C61:D61" si="9">SUM(C62:C70)</f>
        <v>0</v>
      </c>
      <c r="D61" s="33">
        <f t="shared" si="9"/>
        <v>0</v>
      </c>
      <c r="E61" s="123" t="s">
        <v>28</v>
      </c>
      <c r="F61" s="33">
        <f>SUM(F62:F70)</f>
        <v>5433.3000000000011</v>
      </c>
      <c r="G61" s="33"/>
      <c r="H61" s="33"/>
    </row>
    <row r="62" spans="1:9" s="19" customFormat="1" ht="15.75" customHeight="1">
      <c r="A62" s="60"/>
      <c r="B62" s="54">
        <f>F62+H62</f>
        <v>1782.4</v>
      </c>
      <c r="C62" s="33"/>
      <c r="D62" s="33"/>
      <c r="E62" s="48" t="s">
        <v>67</v>
      </c>
      <c r="F62" s="125">
        <f>1782.4</f>
        <v>1782.4</v>
      </c>
      <c r="G62" s="125"/>
      <c r="H62" s="33"/>
    </row>
    <row r="63" spans="1:9" s="19" customFormat="1" ht="31.5">
      <c r="A63" s="60"/>
      <c r="B63" s="54">
        <f t="shared" ref="B63:B65" si="10">F63+H63</f>
        <v>179.4</v>
      </c>
      <c r="C63" s="54">
        <v>184.8</v>
      </c>
      <c r="D63" s="54">
        <v>190.7</v>
      </c>
      <c r="E63" s="48" t="s">
        <v>66</v>
      </c>
      <c r="F63" s="125">
        <v>179.4</v>
      </c>
      <c r="G63" s="125"/>
      <c r="H63" s="33"/>
    </row>
    <row r="64" spans="1:9" s="19" customFormat="1">
      <c r="A64" s="60"/>
      <c r="B64" s="54">
        <f t="shared" si="10"/>
        <v>4501.6000000000004</v>
      </c>
      <c r="C64" s="33"/>
      <c r="D64" s="33"/>
      <c r="E64" s="48" t="s">
        <v>68</v>
      </c>
      <c r="F64" s="125">
        <v>4501.6000000000004</v>
      </c>
      <c r="G64" s="125"/>
      <c r="H64" s="33"/>
    </row>
    <row r="65" spans="1:8" s="19" customFormat="1">
      <c r="A65" s="60"/>
      <c r="B65" s="54">
        <f t="shared" si="10"/>
        <v>2481.9</v>
      </c>
      <c r="C65" s="33"/>
      <c r="D65" s="33"/>
      <c r="E65" s="48" t="s">
        <v>69</v>
      </c>
      <c r="F65" s="125">
        <v>2481.9</v>
      </c>
      <c r="G65" s="125"/>
      <c r="H65" s="33"/>
    </row>
    <row r="66" spans="1:8" s="19" customFormat="1" ht="63">
      <c r="A66" s="60"/>
      <c r="B66" s="54">
        <f>F66</f>
        <v>-2246.9</v>
      </c>
      <c r="C66" s="33"/>
      <c r="D66" s="33"/>
      <c r="E66" s="48" t="s">
        <v>133</v>
      </c>
      <c r="F66" s="54">
        <f>-2246.9</f>
        <v>-2246.9</v>
      </c>
      <c r="G66" s="54"/>
      <c r="H66" s="33"/>
    </row>
    <row r="67" spans="1:8" s="19" customFormat="1" ht="31.5">
      <c r="A67" s="60"/>
      <c r="B67" s="54">
        <f t="shared" ref="B67:B70" si="11">F67</f>
        <v>-4225.7</v>
      </c>
      <c r="C67" s="54">
        <v>-184.8</v>
      </c>
      <c r="D67" s="54">
        <v>-190.7</v>
      </c>
      <c r="E67" s="48" t="s">
        <v>65</v>
      </c>
      <c r="F67" s="54">
        <v>-4225.7</v>
      </c>
      <c r="G67" s="54"/>
      <c r="H67" s="33"/>
    </row>
    <row r="68" spans="1:8" s="19" customFormat="1" ht="31.5">
      <c r="A68" s="60"/>
      <c r="B68" s="54">
        <f t="shared" si="11"/>
        <v>-430.7</v>
      </c>
      <c r="C68" s="33"/>
      <c r="D68" s="33"/>
      <c r="E68" s="25" t="s">
        <v>67</v>
      </c>
      <c r="F68" s="54">
        <v>-430.7</v>
      </c>
      <c r="G68" s="54"/>
      <c r="H68" s="33"/>
    </row>
    <row r="69" spans="1:8" s="19" customFormat="1">
      <c r="A69" s="60"/>
      <c r="B69" s="54">
        <f t="shared" si="11"/>
        <v>1000.8</v>
      </c>
      <c r="C69" s="33"/>
      <c r="D69" s="33"/>
      <c r="E69" s="25" t="s">
        <v>135</v>
      </c>
      <c r="F69" s="54">
        <v>1000.8</v>
      </c>
      <c r="G69" s="54"/>
      <c r="H69" s="33"/>
    </row>
    <row r="70" spans="1:8" s="19" customFormat="1" ht="31.5">
      <c r="A70" s="60"/>
      <c r="B70" s="54">
        <f t="shared" si="11"/>
        <v>2390.5</v>
      </c>
      <c r="C70" s="33"/>
      <c r="D70" s="33"/>
      <c r="E70" s="40" t="s">
        <v>146</v>
      </c>
      <c r="F70" s="54">
        <v>2390.5</v>
      </c>
      <c r="G70" s="54"/>
      <c r="H70" s="33"/>
    </row>
    <row r="71" spans="1:8" s="19" customFormat="1">
      <c r="A71" s="60" t="s">
        <v>129</v>
      </c>
      <c r="B71" s="33">
        <f>B72</f>
        <v>2246.9</v>
      </c>
      <c r="C71" s="33"/>
      <c r="D71" s="33"/>
      <c r="E71" s="116" t="s">
        <v>44</v>
      </c>
      <c r="F71" s="33">
        <f>F72</f>
        <v>2246.9</v>
      </c>
      <c r="G71" s="33"/>
      <c r="H71" s="53"/>
    </row>
    <row r="72" spans="1:8" s="1" customFormat="1" ht="63">
      <c r="A72" s="122"/>
      <c r="B72" s="54">
        <f>F72+H72</f>
        <v>2246.9</v>
      </c>
      <c r="C72" s="54"/>
      <c r="D72" s="54"/>
      <c r="E72" s="48" t="s">
        <v>133</v>
      </c>
      <c r="F72" s="54">
        <v>2246.9</v>
      </c>
      <c r="G72" s="54"/>
      <c r="H72" s="56"/>
    </row>
    <row r="73" spans="1:8" s="1" customFormat="1" ht="33.75" customHeight="1">
      <c r="A73" s="60" t="s">
        <v>130</v>
      </c>
      <c r="B73" s="33">
        <f>SUM(B74:B74)</f>
        <v>2748</v>
      </c>
      <c r="C73" s="33"/>
      <c r="D73" s="33"/>
      <c r="E73" s="61" t="s">
        <v>29</v>
      </c>
      <c r="F73" s="33">
        <f>F74</f>
        <v>2748</v>
      </c>
      <c r="G73" s="33"/>
      <c r="H73" s="53"/>
    </row>
    <row r="74" spans="1:8" s="1" customFormat="1" ht="31.5">
      <c r="A74" s="62"/>
      <c r="B74" s="54">
        <f>F74+H74</f>
        <v>2748</v>
      </c>
      <c r="C74" s="54"/>
      <c r="D74" s="54"/>
      <c r="E74" s="48" t="s">
        <v>70</v>
      </c>
      <c r="F74" s="54">
        <v>2748</v>
      </c>
      <c r="G74" s="54"/>
      <c r="H74" s="56"/>
    </row>
    <row r="75" spans="1:8" s="19" customFormat="1" ht="63">
      <c r="A75" s="117" t="s">
        <v>131</v>
      </c>
      <c r="B75" s="33">
        <f>B76</f>
        <v>-880.1</v>
      </c>
      <c r="C75" s="33"/>
      <c r="D75" s="33"/>
      <c r="E75" s="124" t="s">
        <v>43</v>
      </c>
      <c r="F75" s="78">
        <f>F76</f>
        <v>0</v>
      </c>
      <c r="G75" s="78">
        <f>G76</f>
        <v>-880.1</v>
      </c>
      <c r="H75" s="53"/>
    </row>
    <row r="76" spans="1:8" s="1" customFormat="1" ht="31.5">
      <c r="A76" s="62"/>
      <c r="B76" s="54">
        <f>F76+G76+H76</f>
        <v>-880.1</v>
      </c>
      <c r="C76" s="54"/>
      <c r="D76" s="54"/>
      <c r="E76" s="47" t="s">
        <v>134</v>
      </c>
      <c r="F76" s="77"/>
      <c r="G76" s="77">
        <f>-60.1-100-720</f>
        <v>-880.1</v>
      </c>
      <c r="H76" s="56"/>
    </row>
    <row r="77" spans="1:8" s="19" customFormat="1" ht="47.25">
      <c r="A77" s="50" t="s">
        <v>142</v>
      </c>
      <c r="B77" s="33">
        <f>B78</f>
        <v>720</v>
      </c>
      <c r="C77" s="33"/>
      <c r="D77" s="33"/>
      <c r="E77" s="120" t="s">
        <v>48</v>
      </c>
      <c r="F77" s="33">
        <f>F78</f>
        <v>720</v>
      </c>
      <c r="G77" s="33"/>
      <c r="H77" s="53"/>
    </row>
    <row r="78" spans="1:8" s="1" customFormat="1" ht="47.25">
      <c r="A78" s="118"/>
      <c r="B78" s="54">
        <f>F78+H78</f>
        <v>720</v>
      </c>
      <c r="C78" s="54"/>
      <c r="D78" s="54"/>
      <c r="E78" s="40" t="s">
        <v>145</v>
      </c>
      <c r="F78" s="54">
        <v>720</v>
      </c>
      <c r="G78" s="54"/>
      <c r="H78" s="56"/>
    </row>
    <row r="79" spans="1:8" s="19" customFormat="1">
      <c r="A79" s="60" t="s">
        <v>143</v>
      </c>
      <c r="B79" s="33">
        <f>B80</f>
        <v>160.1</v>
      </c>
      <c r="C79" s="33"/>
      <c r="D79" s="33"/>
      <c r="E79" s="116" t="s">
        <v>45</v>
      </c>
      <c r="F79" s="33">
        <f>F80</f>
        <v>160.1</v>
      </c>
      <c r="G79" s="33"/>
      <c r="H79" s="53"/>
    </row>
    <row r="80" spans="1:8" s="1" customFormat="1" ht="47.25">
      <c r="A80" s="62"/>
      <c r="B80" s="54">
        <f>F80+H80</f>
        <v>160.1</v>
      </c>
      <c r="C80" s="54"/>
      <c r="D80" s="54"/>
      <c r="E80" s="47" t="s">
        <v>46</v>
      </c>
      <c r="F80" s="54">
        <f>60.1+100</f>
        <v>160.1</v>
      </c>
      <c r="G80" s="54"/>
      <c r="H80" s="56"/>
    </row>
    <row r="81" spans="1:8" ht="20.25" customHeight="1">
      <c r="A81" s="13"/>
      <c r="B81" s="72">
        <f>B8+B19+B25+B36+B39</f>
        <v>79724.600000000006</v>
      </c>
      <c r="C81" s="72">
        <f>C8+C19+C25+C36+C39</f>
        <v>69001.3</v>
      </c>
      <c r="D81" s="72">
        <f>D8+D19+D25+D36+D39</f>
        <v>68995.399999999994</v>
      </c>
      <c r="E81" s="73" t="s">
        <v>6</v>
      </c>
      <c r="F81" s="72">
        <f>F8+F19+F25+F36+F39</f>
        <v>26017.4</v>
      </c>
      <c r="G81" s="72">
        <f>G8+G19+G25+G36+G39</f>
        <v>-880.1</v>
      </c>
      <c r="H81" s="72">
        <f>H8+H19+H25+H36+H39</f>
        <v>54587.3</v>
      </c>
    </row>
    <row r="82" spans="1:8" ht="19.5" customHeight="1">
      <c r="A82" s="74"/>
      <c r="B82" s="75">
        <v>3544918.8</v>
      </c>
      <c r="C82" s="75">
        <v>3111498.4</v>
      </c>
      <c r="D82" s="75">
        <v>3955275.4</v>
      </c>
      <c r="E82" s="14" t="s">
        <v>71</v>
      </c>
      <c r="F82" s="54"/>
      <c r="G82" s="54"/>
      <c r="H82" s="54"/>
    </row>
    <row r="83" spans="1:8" s="19" customFormat="1" ht="36" customHeight="1">
      <c r="A83" s="76"/>
      <c r="B83" s="75">
        <f>B81+B82</f>
        <v>3624643.4</v>
      </c>
      <c r="C83" s="75">
        <f>C81+C82</f>
        <v>3180499.6999999997</v>
      </c>
      <c r="D83" s="75">
        <f>D81+D82</f>
        <v>4024270.8</v>
      </c>
      <c r="E83" s="76" t="s">
        <v>32</v>
      </c>
      <c r="F83" s="33"/>
      <c r="G83" s="33"/>
      <c r="H83" s="33"/>
    </row>
  </sheetData>
  <mergeCells count="5">
    <mergeCell ref="A3:H3"/>
    <mergeCell ref="A5:A6"/>
    <mergeCell ref="E5:E6"/>
    <mergeCell ref="F5:H5"/>
    <mergeCell ref="B5:D5"/>
  </mergeCells>
  <pageMargins left="0.31496062992125984" right="0.31496062992125984" top="0.35433070866141736" bottom="0.15748031496062992" header="0.31496062992125984" footer="0.31496062992125984"/>
  <pageSetup paperSize="9" scale="41" fitToHeight="3" orientation="portrait" r:id="rId1"/>
  <ignoredErrors>
    <ignoredError sqref="B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таблица 1</vt:lpstr>
      <vt:lpstr>таблица 2</vt:lpstr>
      <vt:lpstr>'таблица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Васильевна Зорина</cp:lastModifiedBy>
  <cp:lastPrinted>2020-04-13T07:06:56Z</cp:lastPrinted>
  <dcterms:created xsi:type="dcterms:W3CDTF">1996-10-08T23:32:33Z</dcterms:created>
  <dcterms:modified xsi:type="dcterms:W3CDTF">2020-04-13T10:33:07Z</dcterms:modified>
</cp:coreProperties>
</file>