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пояснительная" sheetId="4" r:id="rId1"/>
    <sheet name="Лист1" sheetId="5" r:id="rId2"/>
  </sheets>
  <definedNames>
    <definedName name="_xlnm.Print_Area" localSheetId="0">пояснительная!$A$1:$E$482</definedName>
  </definedNames>
  <calcPr calcId="125725"/>
</workbook>
</file>

<file path=xl/calcChain.xml><?xml version="1.0" encoding="utf-8"?>
<calcChain xmlns="http://schemas.openxmlformats.org/spreadsheetml/2006/main">
  <c r="E425" i="4"/>
  <c r="C472"/>
  <c r="C471"/>
  <c r="D180"/>
  <c r="C180"/>
  <c r="D293"/>
  <c r="C293"/>
  <c r="C470" l="1"/>
  <c r="J3" i="5"/>
  <c r="F3"/>
  <c r="L3"/>
  <c r="H3"/>
  <c r="E5"/>
  <c r="E6" s="1"/>
  <c r="D3"/>
  <c r="B3" s="1"/>
  <c r="D6" l="1"/>
  <c r="E121" i="4" l="1"/>
  <c r="D121"/>
  <c r="C121"/>
  <c r="E124"/>
  <c r="D124"/>
  <c r="C124"/>
  <c r="E143"/>
  <c r="E140" s="1"/>
  <c r="D143"/>
  <c r="D140" s="1"/>
  <c r="C143"/>
  <c r="C140" s="1"/>
  <c r="D358" l="1"/>
  <c r="D355"/>
  <c r="D160"/>
  <c r="D163"/>
  <c r="E69"/>
  <c r="D69"/>
  <c r="C69"/>
  <c r="E75"/>
  <c r="D75"/>
  <c r="C75"/>
  <c r="E160"/>
  <c r="C160"/>
  <c r="E163"/>
  <c r="C163"/>
  <c r="E443"/>
  <c r="E440" s="1"/>
  <c r="D443"/>
  <c r="D440" s="1"/>
  <c r="C443"/>
  <c r="C440" l="1"/>
  <c r="E68" l="1"/>
  <c r="D68"/>
  <c r="C68"/>
  <c r="E48"/>
  <c r="E44"/>
  <c r="E42"/>
  <c r="E40"/>
  <c r="E39"/>
  <c r="E36"/>
  <c r="D36"/>
  <c r="C36"/>
  <c r="E357"/>
  <c r="E356" s="1"/>
  <c r="D357"/>
  <c r="D356" s="1"/>
  <c r="C357"/>
  <c r="C356" s="1"/>
  <c r="E406"/>
  <c r="D406"/>
  <c r="C406"/>
  <c r="D425"/>
  <c r="D48" s="1"/>
  <c r="C425"/>
  <c r="E439"/>
  <c r="E58" s="1"/>
  <c r="D439"/>
  <c r="D58" s="1"/>
  <c r="C439"/>
  <c r="C58" s="1"/>
  <c r="E387"/>
  <c r="D387"/>
  <c r="C387"/>
  <c r="E354"/>
  <c r="D354"/>
  <c r="C354"/>
  <c r="D45" l="1"/>
  <c r="C46"/>
  <c r="E46"/>
  <c r="D47"/>
  <c r="D31"/>
  <c r="C45"/>
  <c r="E45"/>
  <c r="D46"/>
  <c r="C48"/>
  <c r="C47"/>
  <c r="E47"/>
  <c r="C31"/>
  <c r="E31"/>
  <c r="D333"/>
  <c r="C333"/>
  <c r="E307"/>
  <c r="D307"/>
  <c r="C307"/>
  <c r="D288"/>
  <c r="C288"/>
  <c r="E268"/>
  <c r="D268"/>
  <c r="C268"/>
  <c r="D250"/>
  <c r="C250"/>
  <c r="D236"/>
  <c r="D39" s="1"/>
  <c r="C236"/>
  <c r="C39" s="1"/>
  <c r="E218"/>
  <c r="D218"/>
  <c r="C218"/>
  <c r="E139"/>
  <c r="D139"/>
  <c r="C139"/>
  <c r="E34" l="1"/>
  <c r="C41"/>
  <c r="C43"/>
  <c r="D34"/>
  <c r="C38"/>
  <c r="E38"/>
  <c r="C40"/>
  <c r="D41"/>
  <c r="C42"/>
  <c r="D43"/>
  <c r="C44"/>
  <c r="C34"/>
  <c r="D38"/>
  <c r="D40"/>
  <c r="E41"/>
  <c r="D42"/>
  <c r="E43"/>
  <c r="D44"/>
  <c r="E164"/>
  <c r="E159" s="1"/>
  <c r="D164"/>
  <c r="D159" s="1"/>
  <c r="C164"/>
  <c r="C159" s="1"/>
  <c r="C35" l="1"/>
  <c r="E35"/>
  <c r="D35"/>
  <c r="E196"/>
  <c r="D196"/>
  <c r="C196"/>
  <c r="C120"/>
  <c r="D37" l="1"/>
  <c r="C37"/>
  <c r="E37"/>
  <c r="C33"/>
  <c r="E161"/>
  <c r="D161"/>
  <c r="C161"/>
  <c r="C162"/>
  <c r="E120"/>
  <c r="D120"/>
  <c r="E98"/>
  <c r="D98"/>
  <c r="C98"/>
  <c r="D32" l="1"/>
  <c r="D33"/>
  <c r="C32"/>
  <c r="C49" s="1"/>
  <c r="C56" s="1"/>
  <c r="C55" s="1"/>
  <c r="E32"/>
  <c r="E33"/>
  <c r="E49" l="1"/>
  <c r="E56" s="1"/>
  <c r="E55" s="1"/>
  <c r="E59" s="1"/>
  <c r="D49"/>
  <c r="D56" s="1"/>
  <c r="D55" s="1"/>
  <c r="C57"/>
  <c r="C22"/>
  <c r="C59"/>
  <c r="C24" l="1"/>
  <c r="E57"/>
  <c r="D59"/>
  <c r="C23"/>
  <c r="D57"/>
</calcChain>
</file>

<file path=xl/sharedStrings.xml><?xml version="1.0" encoding="utf-8"?>
<sst xmlns="http://schemas.openxmlformats.org/spreadsheetml/2006/main" count="514" uniqueCount="320">
  <si>
    <t>тыс.рублей</t>
  </si>
  <si>
    <t>Наименование направления</t>
  </si>
  <si>
    <t>2020 год</t>
  </si>
  <si>
    <t>0500000000   Муниципальная программа «Культура города Урай» на 2017-2021 годы»</t>
  </si>
  <si>
    <t>1000000000 Муниципальная программа «Поддержка социально ориентированных некоммерческих  организаций в городе Урай» на 2018 - 2030 годы</t>
  </si>
  <si>
    <t>Наименование подпрограммы (мероприятий программы, подпрограммы)</t>
  </si>
  <si>
    <t xml:space="preserve">1200000000 Муниципальная программа «Капитальный ремонт и реконструкция систем коммунальной инфраструктуры города Урай на 2014-2020 годы» </t>
  </si>
  <si>
    <t xml:space="preserve">1300000000 Муниципальная программа «Профилактика правонарушений на территории города Урай» на 2018-2030 годы </t>
  </si>
  <si>
    <t>1600000000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</si>
  <si>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 xml:space="preserve">1500000000 Муниципальная программа «Охрана окружающей среды в границах города Урай» на 2017-2020 годы </t>
  </si>
  <si>
    <t xml:space="preserve">1800000000 Муниципальная программа «Развитие транспортной системы города Урай» на 2016-2020 годы </t>
  </si>
  <si>
    <t xml:space="preserve">1900000000 Муниципальная программа «Формирование современной городской среды муниципального образования город Урай» на 2018-2022 годы» </t>
  </si>
  <si>
    <t xml:space="preserve">2000000000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 </t>
  </si>
  <si>
    <t xml:space="preserve">2700000000 Муниципальная программа «Обеспечение градостроительной деятельности на территории города Урай» на  2018-2030 годы                                   </t>
  </si>
  <si>
    <t xml:space="preserve">3600000000 Муниципальная программа «Проектирование и строительство инженерных сетей коммунальной инфраструктуры в городе Урай» на 2014-2020 годы                                </t>
  </si>
  <si>
    <t xml:space="preserve">Подпрограмма II «Развитие современной инфраструктуры»      </t>
  </si>
  <si>
    <t>бюджет городского округа</t>
  </si>
  <si>
    <t>бюджет автономного округа</t>
  </si>
  <si>
    <t>федеральный бюджет</t>
  </si>
  <si>
    <t xml:space="preserve">Подпрограмма III «Общее и дополнительное образование» </t>
  </si>
  <si>
    <t xml:space="preserve">Подпрограмма V «Здоровьесбережение и здоровьесозидание» </t>
  </si>
  <si>
    <t>Всего по муниципальной программе:</t>
  </si>
  <si>
    <t xml:space="preserve">          Муниципальная программа утверждена постановлением администрации города Урай от 27.09.2016 №2917. </t>
  </si>
  <si>
    <t xml:space="preserve">          Цель муниципальной программы - обеспечение доступности качественного образования, соответствующего требованиям инновационного развития экономики и современным потребностям общества, а также всестороннего развития и самореализации подростков и молодежи.</t>
  </si>
  <si>
    <t xml:space="preserve">          Цель муниципальной программы - создание условий для сохранения культурной самобытности, доступности культурных благ и обеспечение прав граждан на развитие и реализацию культурного и духовного потенциала на территории города Урай.
    </t>
  </si>
  <si>
    <t>Подпрограмма I «Библиотечное дело»</t>
  </si>
  <si>
    <t>Подпрограмма II «Музейное дело»</t>
  </si>
  <si>
    <t>2019 год</t>
  </si>
  <si>
    <t>2021 год</t>
  </si>
  <si>
    <t>Подпрограмма III «Художественно-эстетическое образование»</t>
  </si>
  <si>
    <t>Подпрограмма IV «Народное творчество и традиционная культура. Развитие культурно-досуговой деятельности»</t>
  </si>
  <si>
    <t>Подпрограмма V «Обеспечение муниципальной поддержки учреждений культуры и организаций дополнительного образования в сфере культуры»</t>
  </si>
  <si>
    <t>0600000000 «Развитие физической культуры, спорта и туризма в городе Урай» на 2019-2030 годы</t>
  </si>
  <si>
    <t xml:space="preserve">          Ответственный исполнитель муниципальной программы – управление по физической культуре, спорту и туризму администрации города Урай.</t>
  </si>
  <si>
    <t>Подпрограмма I «Развитие физической культуры и спорта в городе Урай»</t>
  </si>
  <si>
    <t xml:space="preserve">          Цель муниципальной программы - создание условий для участия некоммерческих организаций в предоставлении гражданам услуг (работ) в социальной сфере.
    </t>
  </si>
  <si>
    <t xml:space="preserve">субсидии на оказание финансовой поддержки социально ориентированным некоммерческим организациям, деятельность которых направлена на защиту прав и интересов инвалидов – 662,5 тыс.рублей ежегодно;       </t>
  </si>
  <si>
    <t>субсидии на оказание финансовой поддержки социально ориентированным некоммерческим организациям, деятельность которых направлена на организацию работы с детьми и молодежью города Урай – 207,1 тыс.рублей ежегодно;</t>
  </si>
  <si>
    <t>субсидии на оказание финансовой поддержки социально ориентированным некоммерческим организациям, деятельность которых направлена на культуру  - 2 269,9 тыс.рублей ежегодно;</t>
  </si>
  <si>
    <t xml:space="preserve">          В целом финансирование данного направления обусловлено реализацией плана мероприятий («дорожной карты») по поддержке доступа немуниципальных организаций (коммерческих, некоммерческих) к предоставлению услуг в социальной сфере в городе Урай на 2016-2020 годы, утверждённого постановлением администрации города Урай от 20.10.2016 №3179.</t>
  </si>
  <si>
    <t xml:space="preserve">          Муниципальная программа утверждена постановлением администрации города Урай от 26.09.2017 года №2761. </t>
  </si>
  <si>
    <t>1100000000 Муниципальная программа «Улучшение жилищных условий жителей, проживающих на территории муниципального образования город Урай» на 2019-2030 годы</t>
  </si>
  <si>
    <t xml:space="preserve">          Муниципальная программа утверждена постановлением администрации города Урай 25.09.2018 №2466. </t>
  </si>
  <si>
    <t xml:space="preserve">          Цель муниципальной программы - создание условий, способствующих улучшению жилищных условий и качества жилищного обеспечения жителей, проживающих на территории муниципального образования город Урай.
    </t>
  </si>
  <si>
    <t xml:space="preserve">          Ответственный исполнитель муниципальной программы – управление по учету и распределению муниципального жилого фонда администрации города Урай.</t>
  </si>
  <si>
    <t xml:space="preserve">          Ответственный исполнитель муниципальной программы – управление по культуре и социальным вопросам администрации города Урай.</t>
  </si>
  <si>
    <t xml:space="preserve">          Муниципальная программа утверждена постановлением администрации города Урай от 25.09.2018 №2470. </t>
  </si>
  <si>
    <t xml:space="preserve">          Муниципальная программа утверждена постановлением администрации города Урай от 30.09.2013 №3389.  </t>
  </si>
  <si>
    <t xml:space="preserve">          Цели муниципальной программы - повышение надежности функционирования систем жизнеобеспечения населения; предотвращение ситуаций, которые могут привести к нарушению функционирования систем жизнеобеспечения населения; снижение энергозатрат, повышение энергоэффективности систем жизнеобеспечения.
    </t>
  </si>
  <si>
    <t xml:space="preserve">          Муниципальная программа утверждена постановлением администрации города Урай от 26.09.2017 №2760.  </t>
  </si>
  <si>
    <t xml:space="preserve">          Ответственный исполнитель муниципальной программы – отдел гражданской защиты населения администрации города Урай.</t>
  </si>
  <si>
    <t>Подпрограмма I «Профилактика правонарушений»</t>
  </si>
  <si>
    <t>Подпрограмма II «Профилактика незаконного оборота и потребления наркотических средств и психотропных веществ»</t>
  </si>
  <si>
    <t>Подпрограмма III «Профилактика терроризма и экстремизма»</t>
  </si>
  <si>
    <t xml:space="preserve">          Кроме того, в рамках реализации мероприятий муниципальной программы в 2019 году предусмотрены средства местного бюджета на содержание и обслуживание дренажной канализации мкр.2А Шаимский в сумме 1 866,0 тыс.рублей.</t>
  </si>
  <si>
    <t xml:space="preserve">          На осуществление муниципальным образованием переданных отдельных государственных полномочий предусмотрены субвенции:</t>
  </si>
  <si>
    <t xml:space="preserve">          Бюджетные ассигнования на реализацию муниципальной программы по направлениям расходования средств представлены следующим образом.</t>
  </si>
  <si>
    <t xml:space="preserve">          На реализацию иных профилактических мероприятий программы, изготовление и распространение средств наглядной и печатной агитации предусмотрены средства местного бюджета на 2019 год в сумме 665,0 тыс.рублей, на 2020-2021 годы ежегодно по 818,0 тыс.рублей. </t>
  </si>
  <si>
    <t xml:space="preserve">          Цели муниципальной программы - обеспечение общественной безопасности, правопорядка и привлечение общественности к осуществлению мероприятий по профилактике правонарушений; совершенствование системы профилактики немедицинского потребления наркотиков; предупреждение террористической и экстремистской деятельности.
    </t>
  </si>
  <si>
    <t xml:space="preserve">          Муниципальная программа не содержит подпрограмм. Бюджетные ассигнования на реализацию муниципальной программы по направлениям расходования средств представлены следующим образом.</t>
  </si>
  <si>
    <t>Основное мероприятие «Уменьшение числа аварийных домов на территории города Урай»</t>
  </si>
  <si>
    <t>Основное мероприятие «Уменьшение числа семей, нуждающихся в улучшении жилищных условий»</t>
  </si>
  <si>
    <t xml:space="preserve">Основное мероприятие «Обеспечение жилищных прав детей-сирот и лиц из их числа» </t>
  </si>
  <si>
    <t xml:space="preserve">          Средства субсидии из бюджета автономного округа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и интеграции мигрантов, профилактики экстремизма с софинансированием из местного бюджета (60%) предусмотрены  на 2019 год в сумме 200,0 тыс.рублей.</t>
  </si>
  <si>
    <t xml:space="preserve">          Муниципальная программа не содержит подпрограмм. Бюджетные ассигнования на реализацию программы по направлениям расходования средств представлены следующим образом.</t>
  </si>
  <si>
    <t xml:space="preserve">          На организацию и проведение городских физкультурных и спортивно-массовых мероприятий, в том числе ежегодного конкурса "Спортивная элита" предусмотрены средства местного бюджета на 2019-2021 годы ежегодно по 583,3 тыс.рублей. </t>
  </si>
  <si>
    <t xml:space="preserve">          Цели муниципальной программы - создание условий для обеспечения жителей возможностью систематически заниматься физической культурой и спортом, массовым спортом, в том числе повышения уровня обеспеченности населения объектами спорта, а также создание условий для развития детско-юношеского спорта, системы отбора и подготовки спортивного резерва; создание условий для развития внутреннего и въездного туризма на территории города Урай.
    </t>
  </si>
  <si>
    <t>Основное мероприятие «Предоставление субсидий на оказание финансовой поддержки социально ориентированным некоммерческим организациям, предоставляющим гражданам услуги (работы) в социальной сфере, осуществляющим деятельность по направлениям согласно решению Думы города Урай о бюджете городского округа город Урай»</t>
  </si>
  <si>
    <t xml:space="preserve">          Муниципальная программа не содержит подпрограмм. На реализацию программы из средств местного бюджета предусматриваются ассигнования на предоставление субсидий:</t>
  </si>
  <si>
    <t>Подпрограмма II «Создание условий для развития туризма в городе Урай»</t>
  </si>
  <si>
    <t>Непрограммная деятельность:</t>
  </si>
  <si>
    <t>1400000000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</si>
  <si>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 xml:space="preserve">          Муниципальная программа утверждена постановлением администрации города Урай от 25.09.2018 №2467.  </t>
  </si>
  <si>
    <t xml:space="preserve">          Цели муниципальной программы - повышение безопасности населения и территории города Урай в особый период и в случаях чрезвычайных ситуаций; повышение уровня пожарной безопасности на территории города Урай 
    </t>
  </si>
  <si>
    <t>Подпрограмма I «Обеспечение защиты населения и территории муниципального образования город Урай от чрезвычайных ситуаций»</t>
  </si>
  <si>
    <t>Подпрограмма II «Укрепление пожарной безопасности в городе Урай»</t>
  </si>
  <si>
    <t xml:space="preserve">          Муниципальная программа утверждена постановлением администрации города Урай от 27.09.2016 №2916.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</si>
  <si>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</si>
  <si>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Цели муниципальной программы - обеспечение права жителей города Урай на благоприятную окружающую среду; обеспечение исполнения требований законодательства в области охраны окружающей среды, лесного законодательства; формирование знаний населения города Урай в области охраны окружающей среды.</t>
  </si>
  <si>
    <t>Основное мероприятие «Санитарная очистка и ликвидация несанкционированных свалок на территории города Урай»</t>
  </si>
  <si>
    <t xml:space="preserve">          Муниципальная программа утверждена постановлением администрации города Урай от  30.09.2015 №3205.  </t>
  </si>
  <si>
    <t xml:space="preserve">          Цели муниципальной программы - создание условий для устойчивого развития малого и среднего предпринимательства на территории города Урай; создание условий для развития потребительского рынка, расширения предложений товаров и услуг на территории города Урай; создание условий для устойчивого развития агропромышленного комплекса и повышение конкурентоспособности сельскохозяйственной продукции, произведенной на территории города Урай.
    </t>
  </si>
  <si>
    <t>Подпрограмма II «Развитие потребительского рынка»</t>
  </si>
  <si>
    <t>Подпрограмма I «Развитие малого и среднего предпринимательства»:</t>
  </si>
  <si>
    <t>Подпрограмма III «Развитие сельскохозяйственных товаропроизводителей»</t>
  </si>
  <si>
    <t xml:space="preserve">          Ответственный исполнитель муниципальной программы – отдел содействия малому и среднему предпринимательству администрации города Урай. </t>
  </si>
  <si>
    <t>1700000000 Муниципальная программа «Информационное общество – Урай» на 2019-2030 годы</t>
  </si>
  <si>
    <t xml:space="preserve">          Муниципальная программа утверждена постановлением администрации города Урай от 25.09.2018 №2469.</t>
  </si>
  <si>
    <t xml:space="preserve">          Цели муниципальной программы - повышение качества жизни населения города Урай, развитие экономической, социально-политической, культурной и духовной сфер жизни общества и совершенствование системы государственного и муниципального управления на основе использования информационно-коммуникационных технологий.
    </t>
  </si>
  <si>
    <t xml:space="preserve">          Ответственный исполнитель муниципальной программы - управление по информационным технологиям и связи администрации города Урай.</t>
  </si>
  <si>
    <t>Основное мероприятие «Управление развитием информационного общества и формирование электронного муниципалитета»</t>
  </si>
  <si>
    <t xml:space="preserve">Основное мероприятие «Формирование муниципальной телекоммуникационной инфраструктуры и обеспечение доступности населению современных информационно-коммуникационных услуг» </t>
  </si>
  <si>
    <t>Основное мероприятие «Повышение надежности систем и средств информационной безопасности органов местного самоуправления города Урай, муниципальных учреждений»</t>
  </si>
  <si>
    <t>Основное мероприятие «Обеспечение доступности населению города информации о деятельности органов местного самоуправления города Урай и социально-экономическом развитии города посредством средств массовой информации»</t>
  </si>
  <si>
    <t xml:space="preserve">          Расходы на проведение информационно-рекламных мероприятий предусмотрены в муниципальной программе на 2019-2020 годы в сумме 1 400,0 тыс.рублей ежегодно.</t>
  </si>
  <si>
    <t xml:space="preserve">          Муниципальная программа утверждена постановлением администрации города Урай от  30.09.2015 №3209.  
</t>
  </si>
  <si>
    <t xml:space="preserve">          Ответственный исполнитель муниципальной программы – отдел дорожного хозяйства и транспорта администрации города Урай.</t>
  </si>
  <si>
    <t xml:space="preserve">          Цели муниципальной программы - совершенствование существующих и развитие сети автомобильных дорог общего пользования местного значения, повышение пропускной способности транспортных потоков на улично-дорожной сети, повышение безопасности дорожного движения в городе Урай; обеспечение доступности и повышение качества транспортных услуг населению города Урай.
    </t>
  </si>
  <si>
    <t>Подпрограмма I «Дорожное хозяйство»</t>
  </si>
  <si>
    <t>Подпрограмма II «Транспорт»</t>
  </si>
  <si>
    <t xml:space="preserve">          Программа направлена на проведение на территории города Урай комплекса мероприятий в области защиты населения и территорий от чрезвычайных ситуаций природного и техногенного характера, гражданской обороны, обеспечения первичных мер пожарной безопасности в соответствии с требованиями действующего законодательства. Бюджетные ассигнования на реализацию муниципальной программы по направлениям расходования средств представлены следующим образом.</t>
  </si>
  <si>
    <t xml:space="preserve">          На реализацию мероприятий по обеспечению жильем молодых семей за счет средств окружного и федерального бюджетов с софинансированием из местного бюджета (5%) планируется направить в 2019 году 7 844,7 тыс.рублей (6-7 семей) и в 2020-2021 годах по 7 456,2 тыс.рублей (по 5-6 семей) ежегодно.</t>
  </si>
  <si>
    <t xml:space="preserve">          На осуществление полномочий по обеспечению жильем отдельных категорий граждан, установленных Федеральным законом от 12 января 1995 года №5-ФЗ «О ветеранах» на 2020-2021 годы, за счет средств федерального бюджета планируется направить ежегодно по 888,2 тыс.рублей (по 1 получателю в год). </t>
  </si>
  <si>
    <t xml:space="preserve">          На исполнение отдельных государственных полномочий по социальной поддержке детей-сирот и детей, оставшихся без попечения родителей, в форме субвенций предусмотрены средства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2019 году в сумме 22 299,6 тыс. рублей (12 чел.), в 2020 году - 27 874,4 тыс.рублей (15 чел.), в 2021 году – 11 149,8 тыс. рублей (6 чел.). </t>
  </si>
  <si>
    <t xml:space="preserve">          Муниципальная программа утверждена постановлением администрации города Урай от 26.09.2017 №2759.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</si>
  <si>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</si>
  <si>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Основное мероприятие «Благоустройство дворовых территорий муниципального образования»</t>
  </si>
  <si>
    <t>Основное мероприятие «Благоустройство общественных мест муниципального образования»</t>
  </si>
  <si>
    <t>Основное мероприятие Основное мероприятие «Установка объектов внешнего благоустройства на общественных территориях»</t>
  </si>
  <si>
    <t>Основное мероприятие Основное мероприятие «Проведение конкурсов по благоустройству»</t>
  </si>
  <si>
    <t>Основное мероприятие Основное мероприятие «Федеральный проект «Формирование комфортной городской среды»</t>
  </si>
  <si>
    <t xml:space="preserve">          Муниципальная программа утверждена постановлением администрации города Урай от 25.11.2011 №3476.  
</t>
  </si>
  <si>
    <t xml:space="preserve">          Цель муниципальной программы - повышение эффективности бюджетных расходов в долгосрочной перспективе. Обеспечение условий для устойчивого исполнения расходных обязательств муниципального образования и повышения качества управления муниципальными финансами.
    </t>
  </si>
  <si>
    <t>Подпрограмма I «Организация бюджетного процесса в муниципальном образовании»</t>
  </si>
  <si>
    <t>Подпрограмма II «Обеспечение сбалансированности и устойчивости местного бюджета»</t>
  </si>
  <si>
    <t xml:space="preserve">2100000000 Муниципальная программа «Совершенствование и развитие муниципального управления в городе Урай» на 2018-2030 годы» </t>
  </si>
  <si>
    <t xml:space="preserve">          Муниципальная программа утверждена постановлением администрации города Урай от 26.09.2017 №2757.  
</t>
  </si>
  <si>
    <t xml:space="preserve">          Ответственные исполнители муниципальной программы – отдел по учету и отчетности администрации  города Урай, сводно-аналитический отдел администрации города Урай. </t>
  </si>
  <si>
    <t xml:space="preserve">          Цели муниципальной программы - совершенствование муниципального управления,  повышение его эффективности; совершенствование организации муниципальной службы,  повышение ее эффективности; повышение эффективности исполнения должностными лицами органов местного самоуправления города Урай своих должностных обязанностей по реализации прав и законных интересов жителей в муниципальном образовании городской округ город Урай.
    </t>
  </si>
  <si>
    <t>Подпрограмма I «Создание условий для совершенствования системы муниципального управления»</t>
  </si>
  <si>
    <t>Подпрограмма II «Предоставление государственных и муниципальных услуг»</t>
  </si>
  <si>
    <t>Подпрограмма III «Развитие муниципальной службы и резерва управленческих кадров»</t>
  </si>
  <si>
    <t>Подпрограмма IV «Управление и распоряжение муниципальным имуществом муниципального образования город Урай»</t>
  </si>
  <si>
    <t xml:space="preserve">          Муниципальная программа утверждена постановлением администрации города Урай от 26.09.2017 №2758.  
</t>
  </si>
  <si>
    <t xml:space="preserve">          Ответственный исполнитель муниципальной программы – Муниципальное казенное учреждение «Управление  градостроительства, землепользования и природопользования города Урай». </t>
  </si>
  <si>
    <t xml:space="preserve">          Цели муниципальной программы - создание условий для устойчивого развития территорий города, рационального использования природных ресурсов на основе документов градорегулирования, способствующих дальнейшему развитию жилищной, инженерной, транспортной и социальной инфраструктур города, с учетом интересов граждан, организаций и предпринимателей по созданию благоприятных условий жизнедеятельности; вовлечение в оборот земель, находящихся в  муниципальной собственности; мониторинг и обновление электронной базы градостроительных данных,  обеспечение информационного и электронного взаимодействия; создание условий на территории города Урай для увеличения объемов индивидуального жилищного строительства.
    </t>
  </si>
  <si>
    <t>Подпрограмма I «Обеспечение территории города Урай документами градорегулирования»</t>
  </si>
  <si>
    <t>Подпрограмма II «Управление земельными ресурсами»</t>
  </si>
  <si>
    <t>Подпрограмма III «Внедрение информационной системы обеспечения градостроительной деятельности»</t>
  </si>
  <si>
    <t>Дума города Урай, Контрольно-счетная палата города Урай</t>
  </si>
  <si>
    <t xml:space="preserve">          Муниципальная программа утверждена постановлением администрации города Урай от 30.09.2013 №3386.  </t>
  </si>
  <si>
    <t xml:space="preserve">          Ответственный исполнитель муниципальной программы – муниципальное казенное учреждение «Управление капитального строительства города Урай».</t>
  </si>
  <si>
    <t xml:space="preserve">          Цели муниципальной программы - создание условий для увеличения объемов жилищного строительства; обеспечение населения города коммунальными услугами нормативного качества; обеспечение надежной и эффективной работы коммунальной инфраструктуры;
обеспечение экологической безопасности, в части обеспечения жителей города коммунальными услугами.</t>
  </si>
  <si>
    <t>Основное мероприятие «Строительство инженерных систем инженерной инфраструктуры в целях обеспечения инженерной подготовки земельных участков для жилищного строительства»</t>
  </si>
  <si>
    <t>(тыс.рублей)</t>
  </si>
  <si>
    <t xml:space="preserve">          На реализацию мероприятий программы, направленных на выполнение работ по формированию земельных участков, оценку  и постановку их на кадастровый учет для проведения торгов через аукцион (участок ИЖС №37 по ул. Нагорная, участки под многоэтажное строительство жилья в мкр. 1А,1Г,1Д (8 участков)), по инвентаризации земель в целях определения собственника и передачи данных в налоговую инспекцию, на системно-аналитическое и программное сопровождение информационной системы обеспечения градостроительной деятельности предусмотрены средства местного бюджета на 2019-2021 годы по 850,0 тыс.рублей ежегодно. </t>
  </si>
  <si>
    <t xml:space="preserve">3500000000 Муниципальная программа «Развитие жилищно-коммунального комплекса и повышение энергетической эффективности в городе Урай» на 2019 - 2030 годы
                                 </t>
  </si>
  <si>
    <t>Подпрограмма II «Создание условий для развития энергосбережения, повышение энергетической эффективности в городе Урай»</t>
  </si>
  <si>
    <t>Подпрограмма I «Создание условий для обеспечения содержания объектов жилищно-коммунального комплекса города Урай»</t>
  </si>
  <si>
    <t xml:space="preserve">          Муниципальная программа утверждена постановлением администрации города Урай от 25.09.2018 №2468.  
</t>
  </si>
  <si>
    <t xml:space="preserve">          Ответственный исполнитель муниципальной программы – Муниципальное казенное учреждение «Управление жилищно-коммунального хозяйства города Урай». </t>
  </si>
  <si>
    <t xml:space="preserve">          Цели муниципальной программы - формирование благоприятных и комфортных условий для проживания населения на территории города Урай, повышение надежности и качества предоставления жилищно-коммунальных услуг; повышение энергосбережения и энергетической эффективности.
    </t>
  </si>
  <si>
    <t xml:space="preserve">          На финансовое обеспечение отдельных государственных полномочий предусмотрены средства субвенций из бюджета автономного округа: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на 2019 год в сумме 5 134,3 тыс.рублей, на 2020 год в сумме 5 287,8 тыс.рублей, на 2021 год в сумме 5 446,4 тыс.рублей и на проведение мероприятий по предупреждению и ликвидации болезней животных, их лечению, защите населения от болезней, общих для человека и животных в сумме 319,1 тыс.рублей ежегодно.</t>
  </si>
  <si>
    <t xml:space="preserve">          На реализацию мероприятий муниципальной программы по организации содержания дорожного хозяйства, мест массового отдыха населения, мест захоронения, сносу многоквартирных домов, признанных непригодными для проживания, организации электроснабжения уличного освещения, содержания объектов благоустройства, в том числе площадей, набережных, улиц, детских городков, парков, иных общественных территорий и дворовых территорий, прилегающих к многоквартирным домам, на оплату взносов на капитальный ремонт за муниципальное имущество в многоквартирных домах предусмотрены средства местного бюджета на 2019 год в сумме 165 819,5 тыс.рублей, на 2020 год в сумме 131 696,8 тыс.рублей, на 2021 год в сумме 98 512,3 тыс.рублей. Часть расходов на организацию содержания дорожного хозяйства в 2020-2021 годах предусмотрена в составе условно утверждённых расходов бюджета городского округа.</t>
  </si>
  <si>
    <t xml:space="preserve">          На финансовое обеспечение деятельности МКУ "Единая дежурно-диспетчерская служба" предусмотрены средства на 2019 год в сумме 23 703,2 тыс.рублей, на 2020-2021 годы в сумме 23 484,1 тыс.рублей ежегодно. </t>
  </si>
  <si>
    <t xml:space="preserve">          На обеспечение деятельности  исполнительно-распорядительного органа (администрация города Урай) предусмотрены средства местного бюджета в 2019-2021 годах по 197 754,9 тыс.рублей ежегодно.</t>
  </si>
  <si>
    <t xml:space="preserve">2020 год </t>
  </si>
  <si>
    <t xml:space="preserve">2021 год </t>
  </si>
  <si>
    <t>Итого:</t>
  </si>
  <si>
    <t>0200000000   Муниципальная программа «Развитие образования и молодежной политики в городе Урай» на 2019-2030 годы</t>
  </si>
  <si>
    <t xml:space="preserve">          Муниципальная программа утверждена постановлением администрации города Урай от 27.09.2018 №2502.</t>
  </si>
  <si>
    <t xml:space="preserve">          Ответственный исполнитель муниципальной программы – управление образования и молодежной политики администрации города Урай.</t>
  </si>
  <si>
    <t xml:space="preserve">Подпрограмма I «Дошкольное образование»      </t>
  </si>
  <si>
    <t xml:space="preserve">Подпрограмма IV «Развитие муниципальной методической службы»        </t>
  </si>
  <si>
    <t xml:space="preserve">Подпрограмма VI «Молодежная политика»  </t>
  </si>
  <si>
    <t xml:space="preserve">Подпрограмма VII «Каникулярный отдых»  </t>
  </si>
  <si>
    <t xml:space="preserve">          На осуществление муниципальным образованием переданных отдельных государственных полномочий средства субвенций в программе на 2019 год составляют 95 297,1 тыс.рублей, на 2020 год  - 93 480,9 тыс.рублей, на 2021 год - 91 901,1 тыс.рублей, в том числе:</t>
  </si>
  <si>
    <t xml:space="preserve">          Ответственный исполнитель муниципальной программы – комитет по финансам администрации города Урай.</t>
  </si>
  <si>
    <t xml:space="preserve">          Объем бюджетных ассигнований на финансовое обеспечение выполнения муниципального задания по оказанию муниципальных услуг (выполнению работ) МАУ "Культура" предусмотрен на 2019 год в сумме 158 714,8  тыс.рублей, на 2020-2021 годы в сумме 157 855,7 тыс.рублей ежегодно. В расходах  учтено содержание вновь вводимого здания "Музейно - библиотечный центр". Обеспечено сохранение достигнутого уровня средней заработной платы работников работников учреждения культуры, подпадающих под действие Указа Президента Российской Федерации от 7 мая 2012 года №597 "О мероприятиях по реализации государственной социальной политики", в сумме 60 687,0 рублей. </t>
  </si>
  <si>
    <t xml:space="preserve">          Объем бюджетных ассигнований на финансовое обеспечение выполнения муниципального задания по оказанию муниципальных услуг (выполнению работ) МАУ "Городской методический центр" предусмотрен на 2019-2021 годы по 18 998,9 тыс.рублей ежегодно. </t>
  </si>
  <si>
    <t xml:space="preserve">          На реализацию иных  мероприятий муниципальной программы, направленных на гражданско-патриотическое воспитание молодежи, проведение и участие в мероприятиях городского, окружного, федерального уровней, на информатизацию системы образования, повышение квалификации специалистов, конференции, форумы, конкурсы, обеспечение информирования обучающихся о неблагоприятных погодных условиях предусмотрены средства местного бюджета на 2019 год в сумме 2 498,8 тыс.рублей, на 2020 год в сумме 2 386,8 тыс.рублей, на 2021 год ежегодно по 2 288,8 тыс.рублей. </t>
  </si>
  <si>
    <t xml:space="preserve">          На устранение предписаний надзорных органов предусмотрены средства местного бюджета на 2019 год в сумме 10 000,0 тыс.рублей, на 2020 год в сумме 2 459,7 тыс.рублей, на 2021 год в сумме 331,0 тыс.рублей.</t>
  </si>
  <si>
    <t xml:space="preserve">Расходы бюджета городского округа город Урай на 2019–2021 годы </t>
  </si>
  <si>
    <t>Показатели</t>
  </si>
  <si>
    <t>Наименование программы</t>
  </si>
  <si>
    <t>Расходы бюджета городского округа - всего</t>
  </si>
  <si>
    <t>Расходы на реализацию муниципальных программ</t>
  </si>
  <si>
    <t>удельный вес в расходах, %</t>
  </si>
  <si>
    <t>Расходы на непрограммную деятельность</t>
  </si>
  <si>
    <t xml:space="preserve">          Формирование расходных обязательств бюджета городского округа город Урай (далее – городского округа) на 2019 год и на плановый период 2020 и 2021 годов основано на следующих подходах:</t>
  </si>
  <si>
    <t xml:space="preserve">          «Базовые» объемы бюджетных ассигнований на 2019-2021 годы уточнены с учетом:</t>
  </si>
  <si>
    <t xml:space="preserve">          Для 5 муниципальных казённых учреждений бюджет городского округа сформирован в соответствии с показателями бюджетной сметы, для 5 муниципальных автономных и 19 бюджетных учреждений – в рамках предоставления субсидий на выполнение муниципальных заданий, субсидий на иные цели и финансового обеспечения осуществления муниципальными бюджетными учреждениями полномочий администрации города Урай по исполнению публичных нормативных обязательств перед физическим лицом, подлежащих исполнению в денежной форме. </t>
  </si>
  <si>
    <t xml:space="preserve">          Исходя из обозначенных выше подходов к формированию объема и структуры расходов бюджета городского округа, определены их основные параметры:</t>
  </si>
  <si>
    <t xml:space="preserve">          увеличения базы для начисления страховых взносов, индексируемой в соответствии с ежегодными решениями Правительства Российской Федерации;</t>
  </si>
  <si>
    <t xml:space="preserve">          исключения начиная с 2019 года из объектов налогообложения движимого имущества;</t>
  </si>
  <si>
    <t xml:space="preserve">          пересмотра расходов по ТКО в связи с изменением механизма реализации деятельности по обращению с ТКО (заключение договора с единым региональным оператором, определенным Соглашением с Департаментом промышленности ХМАО-Югры);</t>
  </si>
  <si>
    <t xml:space="preserve">          исключения из проекта бюджета на 2019-2021 годы расходов на оплату за негативное воздействие на окружающую среду при размещении отходов (ст.23 ФЗ от 24.06.1998 «Об отходах производства и потребления»);</t>
  </si>
  <si>
    <t xml:space="preserve">          увеличения ставок транспортного налога с 01.01.2019 года.  </t>
  </si>
  <si>
    <t xml:space="preserve">на 2019 год - </t>
  </si>
  <si>
    <t xml:space="preserve">на 2020 год - </t>
  </si>
  <si>
    <t xml:space="preserve">на 2021 год -  </t>
  </si>
  <si>
    <t>Характеристика муниципальных программ городского округа и их ресурсного обеспечения на 2019-2021 годы:</t>
  </si>
  <si>
    <t>субсидии на оказание финансовой поддержки социально ориентированным некоммерческим организациям, деятельность которых направлена на образование  - 5 400,0 тыс.рублей ежегодно;</t>
  </si>
  <si>
    <t>1. Муниципальная программа «Развитие образования и молодежной политики в городе Урай» на 2019-2030 годы</t>
  </si>
  <si>
    <t>2. Муниципальная программа «Культура города Урай» на 2017-2021 годы</t>
  </si>
  <si>
    <t>3. Муниципальная программа «Развитие физической культуры, спорта и туризма в городе Урай» на 2019-2030 годы</t>
  </si>
  <si>
    <t>4. Муниципальная программа «Поддержка социально ориентированных некоммерческих организаций в городе Урай» на 2018-2030 годы</t>
  </si>
  <si>
    <t>5. Муниципальная программа «Улучшение жилищных условий жителей, проживающих на территории муниципального образования город Урай» на 2019-2030 годы</t>
  </si>
  <si>
    <t>6. Муниципальная программа «Капитальный ремонт и реконструкция систем коммунальной инфраструктуры города Урай» на 2014-2020 годы</t>
  </si>
  <si>
    <t>7. Муниципальная программа «Профилактика правонарушений на территории города Урай» на 2018-2030 годы</t>
  </si>
  <si>
    <t>8. 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</si>
  <si>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9. Муниципальная программа «Охрана окружающей среды в границах города Урай» на 2017-2020 годы</t>
  </si>
  <si>
    <t>10.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</si>
  <si>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11. Муниципальная программа «Информационное общество – Урай» на 2019-2030 годы</t>
  </si>
  <si>
    <t>12. Муниципальная программа «Развитие транспортной системы города Урай» на 2016-2020 годы</t>
  </si>
  <si>
    <t>13. Муниципальная программа «Формирование современной городской среды муниципального образования город Урай» на 2018-2022 годы</t>
  </si>
  <si>
    <t>14.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г.Урай. Управление муниципальными финансами в городском округе г.Урай» на период до 2020 года</t>
  </si>
  <si>
    <t>15. Муниципальная программа «Совершенствование и развитие муниципального управления в городе Урай» на 2018-2030 годы</t>
  </si>
  <si>
    <t>16. Муниципальная программа «Обеспечение градостроительной деятельности на территории города Урай» на  2018-2030 годы</t>
  </si>
  <si>
    <t>17. Муниципальная программа «Развитие жилищно-коммунального комплекса и повышение энергетической эффективности в городе Урай» на 2019-2030 годы</t>
  </si>
  <si>
    <t>18. Муниципальная программа «Проектирование и строительство инженерных систем коммунальной инфраструктуры в городе Урай» на 2014-2020 годы</t>
  </si>
  <si>
    <t xml:space="preserve">          увеличения доли софинансируемых направлений расходов исходя из уровня расчетной бюджетной обеспеченности муниципального образования;</t>
  </si>
  <si>
    <t xml:space="preserve">          на осуществление переданных органам государственной власти субъектов Российской Федерации полномочий Российской Федерации на государственную регистрацию актов гражданского состояния (средства федерального и окружного бюджетов) на 2019 год в сумме 6 259,0 тыс.рублей, на 2020 год в сумме 5 258,8 тыс.рублей, на 2021 год в сумме 5 471,5 тыс.рублей;</t>
  </si>
  <si>
    <t xml:space="preserve">          на осуществление отдельных государственных полномочий в сфере трудовых отношений и государственного управления охраной труда в 2019-2021 годах по 1 666,4 тыс.рублей ежегодно;</t>
  </si>
  <si>
    <t xml:space="preserve">          на осуществление отдельных государственных полномочий Ханты-Мансийского автономного округа – Югры в сфере обращения с твердыми коммунальными отходами в 2019-2021 годах по 108,1 тыс.рублей ежегодно;</t>
  </si>
  <si>
    <t xml:space="preserve">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на 2019 год в сумме 277,1 тыс.рублей, на 2020 год -  301,0 тыс.рублей, на 2021 год - 318,3 тыс.рублей;</t>
  </si>
  <si>
    <t xml:space="preserve">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(средства федерального бюджета) на 2019 год в сумме 9,8 тыс.рублей, на 2020 год - 10,9 тыс.рублей, на 2021 год - 10,7 тыс.рублей;</t>
  </si>
  <si>
    <t xml:space="preserve">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в 2019-2021 годах по 10,1 тыс.рублей ежегодно;</t>
  </si>
  <si>
    <t xml:space="preserve">          на осуществление деятельности по опеке и попечительству на 2019 год в сумме 16 843,4 тыс.рублей, на 2020-2021 годы  ежегодно по 16 785,7 тыс.рублей;</t>
  </si>
  <si>
    <t xml:space="preserve">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2019-2021 годах по 123,1 тыс.рублей ежегодно;</t>
  </si>
  <si>
    <t xml:space="preserve">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на 2019 год в сумме 70 000,1 тыс.рублей, на 2020 год - 69 216,8 тыс.рублей, на 2021 год - 67 407,2 тыс.рублей.</t>
  </si>
  <si>
    <t xml:space="preserve">          Объем бюджетных ассигнований на финансовое обеспечение выполнения муниципального задания по оказанию муниципальных услуг (выполнению работ) МБУ "Центр молодежи и дополнительного образования" предусмотрен на 2019 год в сумме 66 598,4  тыс.рублей, на 2020-2021 годы в сумме 64 940,4 тыс.рублей ежегодно. Обеспечено сохранение достигнутого уровня средней заработной платы педагогических работников дополнительного образования детей, подпадающих под действие Указа Президента Российской Федерации от 1 июня 2012 года №761 "О Национальной стратегии действий в интересах детей на 2012-2017 годы", в сумме 64 312,9 рублей. </t>
  </si>
  <si>
    <t xml:space="preserve">          На переселение граждан из непригодного для проживания жилищного фонда и создание наемных домов социального использования запланированы средства субсидии окружного бюджета с софинансированием из местного бюджета (5%) в 2019 году в сумме 40 320,2 тыс.рублей, в 2020 году - 52 587,0 тыс.рублей, в 2021 году – 39 160,0 тыс.рублей. </t>
  </si>
  <si>
    <t xml:space="preserve">          Средства бюджета автономного округа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планируются в бюджете в 2019-2021 годах по 26 776,0 тыс.рублей ежегодно.</t>
  </si>
  <si>
    <t xml:space="preserve">          На обеспечение деятельности Управления образования администрации города Урай планируются в 2019-2021 годах в средства                                  в сумме 27 374,9 тыс.рублей ежегодно. </t>
  </si>
  <si>
    <t xml:space="preserve">          Кроме того, в программе предусмотрены бюджетные ассигнования за счет средств местного бюджета на организацию и проведение мероприятий по развитию художественного образования, реализации библиотечных проектов, на выставочную деятельность, организацию конкурсов музыкального, художественного и хореографического направлений, реализацию социокультурных проектов, проведение общегородских праздничных мероприятий на 2019 год в сумме 3 162,6 тыс.рублей, на 2020 год - 6 085,6 тыс.рублей, на 2021 год - 3 085,6 тыс.рублей. На устранение предписаний надзорных органов (капитальный ремонт здания школы искусств) на 2019 год предусмотрены средства в сумме 3 650,0 тыс.рублей.</t>
  </si>
  <si>
    <t xml:space="preserve">          Объем бюджетных ассигнований на финансовое обеспечение выполнения муниципальных заданий по оказанию муниципальных услуг (выполнению работ) предусмотрен с учетом реорганизации муниципальных бюджетных учреждений МБУ ДО "ДШИ №1" и МБУ ДО "ДШИ №2" путём создания одного бюджетного учреждения дополнительного образования детей в области искусств на 2019 год в сумме 74 376,1  тыс.рублей и на 2020-2021 годы в сумме 73 815,2 тыс.рублей ежегодно. Обеспечено сохранение достигнутого уровня средней заработной платы педагогических работников дополнительного образования детей, подпадающих под действие Указа Президента Российской Федерации от 1 июня 2012 года №761 "О Национальной стратегии действий в интересах детей на 2012-2017 годы", в сумме 64 312,9 рублей. </t>
  </si>
  <si>
    <t xml:space="preserve">          на осуществление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в 2019-2021 годах по 1 678,0 тыс.рублей ежегодно;</t>
  </si>
  <si>
    <t xml:space="preserve">          на осуществление полномочий по созданию и осуществлению деятельности муниципальных комиссий по делам несовершеннолетних и защите их прав в 2019-2021 годах по 7 277,7 тыс.рублей ежегодно. </t>
  </si>
  <si>
    <t xml:space="preserve">          На финансовое обеспечение деятельности МКУ "Управление жилищно-коммунального хозяйства города Урай" в муниципальной программе предусмотрены средства на 2019-2021 годы в сумме 19 293,5 тыс.рублей ежегодно. </t>
  </si>
  <si>
    <t xml:space="preserve">          Средства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планируются в 2019-2021 годах по 45 625,7 тыс.рублей ежегодно.</t>
  </si>
  <si>
    <t xml:space="preserve">          В муниципальной программе предусмотрены средства субсидий окружного бюджета на развитие сферы культуры в муниципальных образованиях Ханты-Мансийского автономного округа – Югры (модернизация муниципальных общедоступных библиотек, в том числе комплектование книжных фондов, обновление материально-технической базы учреждений культуры), на государственную поддержку отрасли культуры с софинансированием из местного бюджета (15%) в рамках участия в федеральном проекте "Культурная среда", входящем в состав национального проекта "Культура", на 2019 год в сумме 2 062,8 тыс.рублей, на 2020 год – 1 568,7 тыс.рублей и на 2021 год – 1 135,7 тыс.рублей. </t>
  </si>
  <si>
    <t xml:space="preserve">          На выплату возмещений за жилые помещения в рамках соглашений, заключенных с собственниками изымаемых жилых помещений, в муниципальной программе предусмотрены средства местного бюджета в 2019 году в сумме 4 756,0 тыс.рублей (2-3 квартиры -118 кв.м), в 2020 году - 3 814,8 тыс.рублей (2 квартиры - 95,44 кв.м), в 2021 году – 1 234,8 тыс.рублей (1 квартира - 31 кв.м). </t>
  </si>
  <si>
    <t xml:space="preserve">          На осуществление отдельных государственных полномочий по организации осуществления мероприятий по проведению дезинсекции и дератизации на 2019-2021 годы в программе предусмотрены средства субвенции окружного бюджета в сумме 828,5 тыс.рублей ежегодно. </t>
  </si>
  <si>
    <t xml:space="preserve">          На реализацию мероприятий программы, направленных на проведение ежегодного смотра-конкурса санитарных постов, создание, замену резерва средств индивидуальной защиты, ведение противопожарной пропаганды среди населения о соблюдении правил пожарной безопасности, на приобретение знаний и навыков в области пожарной безопасности, мероприятий, направленных на прокладку и содержание минерализованных полос, предусмотрены средства местного бюджета на 2019 год в сумме 694,4 тыс.рублей, на 2020 год в сумме 603,7 тыс.рублей, на 2021 год в сумме 776,2 тыс.рублей. </t>
  </si>
  <si>
    <t xml:space="preserve">          Бюджетные ассигнования по направлениям расходования средств представлены следующим образом.</t>
  </si>
  <si>
    <t xml:space="preserve">          Муниципальная программа не содержит подпрограмм. Бюджетные ассигнования по направлениям расходования средств представлены следующим образом.</t>
  </si>
  <si>
    <t xml:space="preserve">          Объем бюджетных ассигнований на финансовое обеспечение выполнения муниципального задания по оказанию муниципальных услуг (выполнению работ) МБУ "Газета "Знамя" предусмотрен на 2019 год в сумме 13 241,1  тыс.рублей, на 2020-2021 годы в сумме                                13 135,9 тыс.рублей ежегодно. </t>
  </si>
  <si>
    <t xml:space="preserve">          Средства субсидии из бюджета автономного округа на строительство (реконструкцию), капитальный ремонт и ремонт автомобильных дорог общего пользования местного значения с софинансированием из местного бюджета (5%) предусмотрены в программе на 2019 год в сумме 23 798,3 тыс.рублей, на 2020 год в сумме 23 811,2 тыс.рублей.</t>
  </si>
  <si>
    <t xml:space="preserve">          В рамках мероприятий, направленных на пополнение доходной части бюджета города за счет налоговых и неналоговых поступлений, предусмотрены средства на изготовление информационных листов с целью повышения собираемости налогов (полиграфические услуги), за услуги по трансляции объявлений в сумме 65,8 тыс.рублей ежегодно. </t>
  </si>
  <si>
    <t xml:space="preserve">          Средства субсидии окружного бюджета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с софинансированием из местного бюджета (5%) предусмотрены  на 2019 год в сумме 603,1 тыс.рублей, на 2020-2021 годы ежегодно по 1 004,5 тыс.рублей. </t>
  </si>
  <si>
    <t xml:space="preserve">          Средства субсидий окружного бюджета с софинансированием расходных обязательств из местного бюджета (30%) по обеспечению функционирования и развития систем видеонаблюдения в сфере общественного порядка, на обеспечение функционирования и развития систем видеонаблюдения с целью повышения безопасности дорожного движения, информирования населения, на создание условий для деятельности народных дружин, предусмотрены на 2019 год в сумме 3 133,5 тыс.рублей, на 2020 год - 3 135,7 тыс.рублей, на 2021 год - 3 159,0 тыс.рублей.</t>
  </si>
  <si>
    <t xml:space="preserve">          Иные межбюджетные трансферты на реализацию мероприятий по содействию трудоустройству граждан (не занятых трудовой деятельностью и безработных граждан (общественные работы) и временное трудоустройство не занятых трудовой деятельностью и безработных граждан, испытывающих трудности в поиске работы, несовершеннолетних граждан, граждан с инвалидностью и их адаптация на рынке труда, организация сопровождения инвалидов, включая инвалидов молодого возраста, при трудоустройстве и самозанятости) с софинансированием из местного бюджета  планируются на 2019 год в сумме 7 534,5 тыс.рублей, на 2020 год в сумме 7 432,7 тыс.рублей, на 2021 год в сумме 7 323,0 тыс.рублей.</t>
  </si>
  <si>
    <t xml:space="preserve">          На финансовое обеспечение деятельности МКУ "Управление градостроительства, землепользования и природопользования города Урай" и МКУ "Управление капитального строительства администрации города Урай" предусмотрены средства на 2019 год в сумме 48 528,0 тыс.рублей, на 2020-2021 годы в сумме 48 702,9 тыс.рублей ежегодно. </t>
  </si>
  <si>
    <t xml:space="preserve">          В рамках реализации мероприятий муниципальной программы на 2019 год планируются средства местного бюджета в сумме 3 708,5 тыс.рублей на строительство инженерных сетей по ул. Брусничной и строительство инженерных сетей  в микрорайоне Южный (в районе Орбиты)  в целях обеспечения инженерными сетями объектов ИЖС.</t>
  </si>
  <si>
    <t xml:space="preserve">          отмены на уровне субъекта РФ с 01.01.2019 года субсидии на организацию питания обучающихся в общеобразовательных организациях в размере 44 рублей на 1 обучающегося;</t>
  </si>
  <si>
    <t xml:space="preserve">          исключения предоставления субсидии на частичное обеспечение повышения оплаты труда работников муниципальных учреждений культуры и дополнительного образования детей в соответствии с указами Президента Российской Федерации от 2012 года и обеспечение сохранения достигнутого уровня средней заработной платы соответствующих категорий работников, подпадающих под действие указов, за счет средств местного бюджета;</t>
  </si>
  <si>
    <t xml:space="preserve">          участия в национальных проектах (программах) в соответствии с Указом Президента Российской Федерации от 7 мая 2018 года №204 "О национальных целях и стратегических задачах развития Российской Федерации на период до 2024 года;</t>
  </si>
  <si>
    <t xml:space="preserve">          Расходы бюджета городского округа сформированы с учетом полного финансового обеспечения социально значимых обязательств.</t>
  </si>
  <si>
    <t xml:space="preserve">          В 2019-2021 годах будет продолжено персонифицированное финансирование дополнительного образования детей, позволяющее детям самостоятельно формировать спрос на дополнительное образование, тем самым стимулируя конкуренцию между муниципальными и немуниципальными организациями за получение средств из бюджета города. В предстоящем бюджетном цикле предстоит расширить сферу внедрения персонифицированного финансирования дополнительного образования детей в городе, включив в нее учреждения физической культуры  и спорта.</t>
  </si>
  <si>
    <t xml:space="preserve">          В организации каникулярного отдыха детей произошли изменения: принято решение о переходе на триместровую систему обучения. Организация лагеря предусматривает открытие смен в период весенних каникул (2 раза в год) и летних каникул. Планируется охватить каникулярным отдыхом в черте города Урай - 2 562 ребенка, в том числе 250 детей охватить трудовой деятельностью подростков и молодежи. Каникулярный отдых детей планируется в муниципальной программе за счет средств субвенции окружного бюджета на организацию и обеспечение отдыха и оздоровления детей, в том числе в этнической среде, субсидии окружного бюджета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с софинансированием из местного бюджета (20%) и средств местного бюджета в общей сумме на 2019 год - 24 139,3 тыс.рублей, на 2020-2021 годы по 25 157,3 тыс.рублей ежегодно.</t>
  </si>
  <si>
    <t xml:space="preserve">          Объем бюджетных ассигнований на финансовое обеспечение выполнения муниципальных заданий по оказанию муниципальных услуг (выполнению работ) 8-и дошкольных образовательных организаций (с учетом проводимой в конце 2018 года реорганизация ДОУ №7 и №16 путем присоединения) предусмотрен в программе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в общей сумме на 2019 год - 593 390,6 тыс.рублей, на 2020-2021 годы по 602 868,8 тыс.рублей ежегодно. Среднегодовое количество воспитанников планируется на 2019 год – 2 791 чел., на 2020 год – 2 792 чел., на 2021 год – 2 785 чел. </t>
  </si>
  <si>
    <t xml:space="preserve">          Объем бюджетных ассигнований на финансовое обеспечение выполнения муниципальных заданий по оказанию муниципальных услуг (выполнению работ) 6-и общеобразовательных организаций предусмотрен в программе с учетом средств субвенции окружного бюджета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в общей сумме на 2019 год - 646 753,0 тыс.рублей, на 2020-2021 годы по 647 420,0 тыс.рублей ежегодно. Среднегодовое количество учащихся планируется на 2019 год – 5 292 чел., на 2020 год – 5 431 чел., на 2021 год – 5 560 чел.    </t>
  </si>
  <si>
    <t xml:space="preserve">          Объем бюджетных ассигнований на финансовое обеспечение выполнения муниципального задания по оказанию муниципальных услуг (выполнению работ) муниципальных автономных учреждений дополнительного образования в сфере физической культуры и спорта (МАУ ДО ДЮСШ "Старт" и МАУ ДО ДЮСШ "Звезды Югры") запланирован на 2019 год в сумме 122 169,4 тыс.рублей, на 2020 год в сумме 121 496,7 тыс.рублей, на 2021 год в сумме 121 451,7 рублей. Обеспечено сохранение достигнутого уровня средней заработной платы педагогических работников дополнительного образования детей, подпадающих под действие Указа Президента Российской Федерации от 1 июня 2012 года №761 "О Национальной стратегии действий в интересах детей на 2012-2017 годы", в сумме 64 312,9 рублей. </t>
  </si>
  <si>
    <t xml:space="preserve">          Учтена передача услуги (работы) «Организация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из МАУ ДО ДЮСШ "Старт" на исполнение негосударственным (немуниципальным) некоммерческим поставщикам (предоставление субсидий социально ориентированным некоммерческим организациям) на 2019 год в сумме 1 340,5 тыс.рублей, на 2020 год в сумме 1 295,5 тыс.рублей, на 2021 год в сумме 1 340,5 тыс.рублей. </t>
  </si>
  <si>
    <t xml:space="preserve">          На реализацию мероприятий программы, направленных на развитие и сопровождение функциональных возможностей информационных порталов МО и официального сайта, поддержку, модернизацию и развитие информационных систем в рамках реализации мероприятий по формированию электронного правительства на территории МО, участие в семинарах, конференциях по развитию ИКТ, развитие, модернизацию и обеспечение эксплуатации Корпоративной сети передачи данных ОМСУ, развитие сервисов на основе корпоративной сети передачи данных ОМСУ (IP-телефония), сопровождение систем защиты информации, разработку, внедрение и развитие программного обеспечения, аттестацию объектов информатизации на соответствие требованиям по безопасности и муниципальных информационных систем обработки персданных, предусмотрены средства на 2019 год в сумме 3 047,6 тыс.рублей, на 2020-2021 годы по 1 026,0 тыс.рублей ежегодно. </t>
  </si>
  <si>
    <t xml:space="preserve">          На финансовое обеспечение выполнения муниципального задания по оказанию муниципальных услуг (выполнению работ) МАУ "Многофункциональный центр предоставления государственных и муниципальных услуг" в муниципальной программе за счет средств субсидии из бюджета автономного округа на организацию предоставления государственных услуг в многофункциональных центрах предоставления государственных и муниципальных услуг с софинансированием из местного бюджета (5%), а также средств местного бюджета на предоставление услуг муниципального уровня в общей сумме планируется направить в 2019 году 35 724,4 тыс.рублей, в 2020 году - 32 181,6 тыс.рублей, в 2021 году - 31 405,4 тыс.рублей. </t>
  </si>
  <si>
    <r>
      <rPr>
        <b/>
        <sz val="9"/>
        <rFont val="Times New Roman"/>
        <family val="1"/>
        <charset val="204"/>
      </rPr>
      <t>МАУ "Многофункциональный центр предоставления государственных и муниципальных услуг",</t>
    </r>
    <r>
      <rPr>
        <sz val="9"/>
        <rFont val="Times New Roman"/>
        <family val="1"/>
        <charset val="204"/>
      </rPr>
      <t xml:space="preserve"> в том числе субсидии на организацию предоставления государственных услуг в многофункциональных центрах предоставления государственных и муниципальных услуг </t>
    </r>
    <r>
      <rPr>
        <b/>
        <sz val="9"/>
        <rFont val="Times New Roman"/>
        <family val="1"/>
        <charset val="204"/>
      </rPr>
      <t xml:space="preserve">(95/5%) </t>
    </r>
  </si>
  <si>
    <t>субсидия ОБ (95%)</t>
  </si>
  <si>
    <t>доля МБ (5%)</t>
  </si>
  <si>
    <t>всего 2019г</t>
  </si>
  <si>
    <t>МБ (на 1 200 услуг)</t>
  </si>
  <si>
    <t>всего 2020г</t>
  </si>
  <si>
    <t>всего 2021г</t>
  </si>
  <si>
    <t xml:space="preserve">          Средства субсидии из бюджета автономного округа на строительство объектов инженерной инфраструктуры на территориях, предназначенных для жилищного строительства с софинансированием из местного бюджета (25%) предусмотрены на 2019 год в сумме 71 533,7 тыс.рублей. Средства планируется направить на продолжение строительства объекта «Инженерные сети микрорайона 1А» (строительство объекта начато в 2011 году). Финансирование данного объекта осуществляется в рамках Адресной инвестиционной программы Ханты – Мансийского автономного округа – Югры.</t>
  </si>
  <si>
    <t xml:space="preserve">          повышения оплаты труда работников муниципальных учреждений в результате установления с 1 января 2019 года минимального размера оплаты труда в сумме 24 816,0 рублей в месяц;</t>
  </si>
  <si>
    <t xml:space="preserve">          Более подробная информация в разрезе мероприятий муниципальных программ отражена в приложениях №8 и №9 к проекту решения Думы города Урай "О бюджете городского округа город Урай на 2019 год и на плановый период 2020 и 2021 годов. </t>
  </si>
  <si>
    <t>в том числе Дорожный фонд</t>
  </si>
  <si>
    <t xml:space="preserve">Основное мероприятие «Мероприятия по капитальному ремонту объектов коммунальной инфраструктуры города Урай» </t>
  </si>
  <si>
    <t xml:space="preserve">          установку скульптурной композиции на объекте «Планета Звезд» - 2 660,3 тыс.рублей;</t>
  </si>
  <si>
    <t xml:space="preserve">          выполнение проектно – сметной документации по благоустройству дворовых территории в мкр.1 и 2А - 383,4 тыс.рублей;</t>
  </si>
  <si>
    <t xml:space="preserve">          проведение рейтингового мониторингового голосования населения города в части определения под  благоустройство общественной территории - 126,0 тыс.рублей;</t>
  </si>
  <si>
    <t xml:space="preserve">          выполнение строительно - монтажных работ по 1 этапу объекта «Кладбище 2"А"» - 19 066,1 тыс.рублей;</t>
  </si>
  <si>
    <t xml:space="preserve">          выполнение строительно - монтажных работ по обустройству стоянки в мкр.1А с заездом с ул. Шевченко - 1 525,3 тыс.рублей;</t>
  </si>
  <si>
    <t xml:space="preserve">          проведение ежегодных конкурсов  «Гениальный сварщик», «Город цветов» и  «Зимняя сказка» - 250,0 тыс.рублей.</t>
  </si>
  <si>
    <t xml:space="preserve">          В рамках реализации мероприятий муниципальной программы в 2019 году за счет средств местного бюджета планируются средства в сумме 24 011,1 тыс.рублей, в том числе на : </t>
  </si>
  <si>
    <t xml:space="preserve">          Доля софинансирования расходных обязательств, осуществляемых за счет субсидий из бюджета автономного округа в рамках государственных программ, за счет средств местного бюджета обеспечена в бюджете городского округа в полном объеме и составила в 2019 году - 44 450,2 тыс.рублей, в 2020 году - 26 148,3 тыс.рублей, в 2021 году - 26 286,2 тыс.рублей.</t>
  </si>
  <si>
    <t xml:space="preserve">          Ответственный исполнитель муниципальной программы – муниципальное казенное учреждение  «Управление жилищно-коммунального хозяйства города Урай».</t>
  </si>
  <si>
    <t xml:space="preserve">          Цель муниципальной программы - повышение качества и комфорта городской среды на территории муниципального образования город Урай.</t>
  </si>
  <si>
    <t xml:space="preserve">          На финансовое обеспечение деятельности МКУ "Управление материально-технического обеспечения города Урай" муниципальной программой запланированы средства на 2019 год в сумме 78 307,5 тыс.рублей, на 2020-2021 годы в сумме 76 867,3 тыс.рублей ежегодно. </t>
  </si>
  <si>
    <t xml:space="preserve">          Расходы на содержание органов местного самоуправления в 2019-2021 годах планируются не превышая установленный муниципальному образованию норматив формирования расходов (312 832,7 тыс.рублей, согласно приказу Департамента финансов Ханты-Мансийского автономного округа - Югры от 01.08.20187 №114-0 «О нормативах формирования расходов на содержание органов местного самоуправления муниципальных образований Ханты-Мансийского автономного округа - Югры на 2019 год») и составили 280 500,0 тыс.рублей ежегодно. </t>
  </si>
  <si>
    <t>субсидии на оказание финансовой поддержки социально ориентированным некоммерческим организациям, деятельность которых направлена на пропаганду здорового образа жизни, и (или) физическую культуру и спорт на 2019 год в сумме 6 972,8 тыс.рублей, на 2020 год в сумме 6 927,8 тыс.рублей, на 2021 год в сумме 6 972,8 тыс.рублей.</t>
  </si>
  <si>
    <t xml:space="preserve">          в качестве «базовых» объемов бюджетных ассигнований по расходам текущего характера бюджета городского округа на 2019-2021 годы приняты бюджетные ассигнования, утвержденные на 2018-2020 годы решением Думы города Урай от 26.12.2017 года №105 «О бюджете городского округа город Урай на 2018 год и на плановый период 2019 и 2020 годов». Бюджетные проектировки на 2021 год сформированы исходя из проектировок на 2020 год.</t>
  </si>
  <si>
    <t xml:space="preserve">          Муниципальная программа не содержит подпрограмм. Средства местного бюджета будут направлены на санитарную очистку и ликвидацию 6 несанкционированных свалок в объеме 650 куб.м в районах СОНТ "Спутник-Авиатор 2", СОНТ "Связист", СОНТ "Мичуринец", в районах Аэропорта, ООО "Связист", куста №6 Трехозерный-месторождение нефти. </t>
  </si>
  <si>
    <t xml:space="preserve">          На содержание имущества казны за исключением объектов муниципального жилого фонда, страхование муниципального имущества муниципальной программой предусмотрены средства в 2019-2021 годах в сумме 1 902,0 тыс.рублей ежегодно, на организацию содержания муниципального жилищного фонда в 2019 году предусмотрено 8 615,9 тыс.рублей, на 2020-2021 годы - 6 299,5 тыс.рублей ежегодно.
</t>
  </si>
  <si>
    <t xml:space="preserve">          На реализацию иных мероприятий программы, осуществляемых за счёт средств местного бюджета (на обеспечение проведения выборов в 2021 году, на обеспечение исполнения гарантий, предоставляемых  муниципальным служащим по выплате муниципальной пенсии, на организацию повышения профессионального уровня работников органов местного самоуправления), планируется направить в 2019 году 5 051,9 тыс.рублей, в 2020 году - 5 023,4 тыс.рублей, в 2021 году - 9 923,3 тыс.рублей.</t>
  </si>
  <si>
    <t xml:space="preserve">          Средства субсидии из бюджета автономного округа на стимулирование жилищного строительства с софинансированием из местного бюджета (5%) предусмотрены на 2019 год в сумме 9 895,6 тыс.рублей, на 2020 год в сумме 12 700,4 тыс.рублей, на 2021 год в сумме 15 048,6 тыс.рублей. Средства планируется направить на строительство объектов инженерной инфраструктуры в целях обеспечения инженерной подготовки земельных участков, предназначенных для жилищного строительства и на градостроительную деятельность.</t>
  </si>
  <si>
    <t xml:space="preserve">          В составе непрограммных направлений деятельности бюджета городского округа на 2019-2021 годы предусмотрены средства на обеспечение деятельности Думы города Урай и Контрольно-счетной палаты города Урай:</t>
  </si>
  <si>
    <t>Исполнители: Зорина Л.В., Казанцева О.М.</t>
  </si>
  <si>
    <r>
      <t xml:space="preserve">Председатель комитета по финансам администрации города Урай  </t>
    </r>
    <r>
      <rPr>
        <u/>
        <sz val="12"/>
        <rFont val="Times New Roman"/>
        <family val="1"/>
        <charset val="204"/>
      </rPr>
      <t xml:space="preserve">                                </t>
    </r>
    <r>
      <rPr>
        <sz val="12"/>
        <rFont val="Times New Roman"/>
        <family val="1"/>
        <charset val="204"/>
      </rPr>
      <t xml:space="preserve"> И.В.Хусаинова</t>
    </r>
  </si>
  <si>
    <t xml:space="preserve">          В муниципальной программе предусмотрены средства окружного бюджета с софинансированием из местного бюджета (50%) в рамках участия в реализации федерального проекта "Формирование комфортной городской среды". Данный проект направлен на качественное изменение уровня благоустройства населенных пунктов, создание механизмов поддержки мероприятий по благоустройству, инструментов общественного контроля за реализацией мероприятий по благоустройству на территории каждого муниципального образования, разработку новых современных правил благоустройства. Средства будут направлены на благоустройство дворовых и общественных территорий (завершение работ (II этап) дворовой территории в районе ж/д №91,91А мкр.1Б, благоустройство территории в районе ул.Узбекистанская, ул.Космонавтов (гнездо)) в 2019 году в сумме 24 867,0 тыс.рублей, в 2020 году в сумме 23 530,6 тыс.рублей, в 2021 году в сумме 19 083,2 тыс.рублей. </t>
  </si>
  <si>
    <t xml:space="preserve">          Расходы бюджета городского округа на реализацию муниципальных программ составят в 2019 году - 2 946 142,7 тыс.рублей, в 2020 году - 2 846 219,9 тыс.рублей, в 2021 году - 2 578 930,7 тыс.рублей: </t>
  </si>
  <si>
    <t xml:space="preserve">8010000000 Непрограммные направления деятельности планового периода </t>
  </si>
  <si>
    <t xml:space="preserve">8000000000 Непрограммные направления деятельности                                 </t>
  </si>
  <si>
    <t xml:space="preserve">          В 2020 году заканчивается срок действия шести муниципальных программ: </t>
  </si>
  <si>
    <t xml:space="preserve">          В связи с окончанием срока действия в 2020 году шести муниципальных программ, в бюджете городского округа на 2021 год мероприятия таких программ формируются по непрограммным направлениям деятельности. </t>
  </si>
  <si>
    <t xml:space="preserve">Расходы бюджета городского округа на реализацию муниципальных программ и непрограммную деятельность                                                                  </t>
  </si>
  <si>
    <t xml:space="preserve">          муниципальная программа «Капитальный ремонт и реконструкция систем коммунальной инфраструктуры города Урай» на 2014-2020 годы;</t>
  </si>
  <si>
    <t xml:space="preserve">          муниципальная программа «Охрана окружающей среды в границах города Урай» на 2017-2020 годы;</t>
  </si>
  <si>
    <t xml:space="preserve">          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на 2016-2020 годы;</t>
  </si>
  <si>
    <t xml:space="preserve">          муниципальная программа «Развитие транспортной системы города Урай» на 2016-2020 годы;</t>
  </si>
  <si>
    <t xml:space="preserve">          муниципальная программа «Создание условий для эффективного и ответственного управления муниципальными финансами, повышения устойчивости местного бюджета городского округа город Урай. Управление муниципальными финансами в городском округе город Урай» на период до 2020 года;</t>
  </si>
  <si>
    <t xml:space="preserve">          Муниципальная программа не содержит подпрограмм. Бюджетные ассигнования по направлениям расходования средств в 2019 году представлены следующим образом. </t>
  </si>
  <si>
    <t xml:space="preserve">          муниципальная программа «Проектирование и строительство инженерных систем коммунальной инфраструктуры в городе Урай» на 2014-2020 годы (без финансирования непрограммных направлений деятельности 2021 года).</t>
  </si>
  <si>
    <t xml:space="preserve">          В результате, мероприятия таких программ на 2021 год сформированы по непрограммным направлениям деятельности планового периода, на финансовое обеспечение которых предусмотрены бюджетные ассигнования в общей сумме - 289 539,2 тыс.рублей, в том числе:</t>
  </si>
  <si>
    <t xml:space="preserve">          На реализацию мероприятий по капитальному ремонту объектов коммунальной инфраструктуры города Урай в части капитального ремонта объектов водоснабжения и водоотведения предусмотрены средства субсидии окружного бюджета на реализацию полномочий в сфере жилищно-коммунального комплекса с софинансированием из местного бюджета (10%) в 2019 году в сумме 55 555,6 тыс.рублей, в 2020 году - 54 560,4 тыс.рублей. </t>
  </si>
  <si>
    <t xml:space="preserve">          На санитарную очистку и ликвидацию несанкционированных свалок в сумме 100,0 тыс.рублей.</t>
  </si>
  <si>
    <t xml:space="preserve">          Средства субсидии из бюджета автономного округа на поддержку малого и среднего предпринимательства с софинансированием из местного бюджета (8%) предусмотрены в сумме 4 985,8 тыс.рублей.</t>
  </si>
  <si>
    <t xml:space="preserve">          На реализацию мероприятий по реконструкции и строительству объектов коммунальной инфраструктуры города Урай в части водоотведения КОС (реконструкция канализационных очистных сооружений) предусмотрены средства субсидии окружного бюджета на реконструкцию, расширение, модернизацию,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с софинансированием из местного бюджета (5%) в сумме 86 267,7 тыс.рублей. Финансирование данного объекта осуществляется в рамках Адресной инвестиционной программы Ханты – Мансийского автономного округа – Югры.</t>
  </si>
  <si>
    <t xml:space="preserve">          На реализацию мероприятий по капитальному ремонту объектов коммунальной инфраструктуры города Урай в части капитального ремонта объектов водоснабжения и водоотведения предусмотрены средства субсидии окружного бюджета на реализацию полномочий в сфере жилищно-коммунального комплекса с софинансированием из местного бюджета (10%) – 53 455,8 тыс.рублей. </t>
  </si>
  <si>
    <t xml:space="preserve">          Объем бюджетных ассигнований на осуществление отдельных государственных полномочий по поддержке животноводства, переработки и реализации продукции животноводства за счет средств субвенции окружного бюджета, на реализацию мероприятий, направленных на предоставление субсидий в целях возмещения  затрат на приобретение, доставку и монтаж  оборудования для переработки и (или) фасовки сельскохозяйственной продукции, на строительство, модернизацию животноводческих помещений, на приобретение, доставку и монтаж  сельскохозяйственной техники, сельскохозяйственного оборудования запланированы в общей сумме   25 670,0 тыс.рублей. </t>
  </si>
  <si>
    <t xml:space="preserve">          Средства субсидии из бюджета автономного округа на поддержку малого и среднего предпринимательства с софинансированием из местного бюджета (8%) предусмотрены на 2019 год в сумме 5 424,0 тыс.рублей, на 2020 год - 4 985,8 тыс.рублей.</t>
  </si>
  <si>
    <t xml:space="preserve">          Объем бюджетных ассигнований на осуществление отдельных государственных полномочий по поддержке животноводства, переработки и реализации продукции животноводства за счет средств субвенции окружного бюджета, на реализацию мероприятий, направленных на предоставление субсидий в целях возмещения  затрат на приобретение, доставку и монтаж  оборудования для переработки и (или) фасовки сельскохозяйственной продукции, на строительство, модернизацию животноводческих помещений, на приобретение, доставку и монтаж  сельскохозяйственной техники, сельскохозяйственного оборудования запланированы в общей сумме  на 2019-2020 годы по 25 670,0 тыс.рублей ежегодно. </t>
  </si>
  <si>
    <t xml:space="preserve">          На обеспечение деятельности Комитета по финансам администрации города Урай планируются средства в сумме 30 518,0 тыс.рублей. </t>
  </si>
  <si>
    <t xml:space="preserve">          Формирование и исполнение бюджета городского округа осуществляется в соответствии с требованиями и нормами бюджетного законодательства с применением специализированного программного обеспечения. На оплату услуг по сопровождению АС «Бюджет» планируется направить 1 956,7 тыс.рублей. </t>
  </si>
  <si>
    <t xml:space="preserve">          В рамках мероприятий, направленных на пополнение доходной части бюджета города за счет налоговых и неналоговых поступлений, предусмотрены средства на изготовление информационных листов с целью повышения собираемости налогов (полиграфические услуги), за услуги по трансляции объявлений в сумме 65,8 тыс.рублей. </t>
  </si>
  <si>
    <t xml:space="preserve">          Объем резервного фонда администрации города Урай предусмотрен в размере 5 000,0 тыс.рублей на каждый год среднесрочного планирования. Средства предусмотрены на финансовое обеспечение непредвиденных расходов, необходимость в которых возникла после принятия бюджета городского округа город Урай на соответствующий финансовый год (соблюдение норм статьи 81 Бюджетного кодекса РФ). </t>
  </si>
  <si>
    <t xml:space="preserve">          На исполнение обязательств городского округа по обслуживанию муниципального долга предусмотрены средства в сумме 2 401,8 тыс.рублей (соблюдение норм статьи 111 Бюджетного кодекса РФ).</t>
  </si>
  <si>
    <t xml:space="preserve">          Согласно пункту 3 статьи 184.1 Бюджетного кодекса РФ в составе расходов бюджета городского округа учтены условно утвержденные расходы на второй год планового периода в сумме 66 572,0 тыс.рублей, что составляет 5,0% к общему объему расходов бюджета городского округа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</si>
  <si>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 xml:space="preserve">          На обеспечение деятельности Комитета по финансам администрации города Урай планируются в 2019-2020 годах в средства в сумме 30 518,0 тыс.рублей ежегодно. </t>
  </si>
  <si>
    <t xml:space="preserve">          Объем резервного фонда администрации города Урай на 2019-2020 годы предусмотрен в размере 5 000,0 тыс.рублей на каждый год среднесрочного планирования. Средства предусмотрены на финансовое обеспечение непредвиденных расходов, необходимость в которых возникла после принятия бюджета городского округа город Урай на соответствующий финансовый год (соблюдение норм статьи 81 Бюджетного кодекса РФ). </t>
  </si>
  <si>
    <t xml:space="preserve">          Согласно пункту 3 статьи 184.1 Бюджетного кодекса РФ в составе расходов бюджета городского округа учтены условно утвержденные расходы на первый год планового периода на 2020 год – 33 387,5 тыс.рублей, что составляет соответственно 2,5% к общему объему расходов бюджета городского округа (без учета расходов бюджета, предусмотренных за счет межбюджетных трансфертов из других бюджетов бюджетной системы Российской Федерации, имеющих целевое назначение).</t>
  </si>
  <si>
    <t xml:space="preserve">          На исполнение обязательств городского округа по обслуживанию муниципального долга на 2019 год предусмотрены средства в сумме 1 876,5 тыс.рублей, на 2020 год - 2 401,8 тыс.рублей (соблюдение норм статьи 111 Бюджетного кодекса РФ).</t>
  </si>
  <si>
    <t xml:space="preserve">          Формирование и исполнение бюджета городского округа осуществляется в соответствии с требованиями и нормами бюджетного законодательства с применением специализированного программного обеспечения. На оплату услуг по сопровождению АС «Бюджет» планируется направить в 2019-2020 годах 1 956,7 тыс.рублей ежегодно. </t>
  </si>
  <si>
    <t xml:space="preserve">          За счет средств местного бюджета планируются расходы на содержание объекта «Реконструкция объездной автомобильной дороги г.Урай. Искусственные сооружения. Наружные инженерные сети» 2021 году в сумме 1 745,6 тыс.рублей. Расходы предусмотрены на содержание автодороги в зимний и летний периоды в соответствии с требованиями по содержанию автомобильных дорог. </t>
  </si>
  <si>
    <t xml:space="preserve">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 организованные через реку Конда в летний и зимний периоды, на организацию транспортного обслуживания населения, направленную  на выполнение работ, связанных с осуществлением  регулярных перевозок пассажиров и багажа автомобильным транспортом на территории города Урай  на сезонных (дачных) автобусных маршрутах и городских  автобусных маршрутах  №2, №11, №17 предусмотрены в сумме 10 800,0 тыс.рублей. </t>
  </si>
  <si>
    <t xml:space="preserve">          За счет средств местного бюджета планируются расходы на содержание объекта «Реконструкция объездной автомобильной дороги г.Урай. Искусственные сооружения. Наружные инженерные сети» в 2019-2020 годах в сумме 1 745,6 тыс.рублей ежегодно. Расходы предусмотрены на содержание автодороги в зимний и летний периоды в соответствии с требованиями по содержанию автомобильных дорог. В 2019 году в программе предусмотрены средства на установку перильных пешеходных ограждений ПО-4 в сумме 2 000,0 тыс.рублей. </t>
  </si>
  <si>
    <t xml:space="preserve">          На предоставление субсидий из средств местного бюджета на частичное возмещение затрат по транспортному обслуживанию населения и юридических лиц при переправлении через грузовую и пассажирскую переправы, организованные через реку Конда в летний и зимний периоды, на организацию транспортного обслуживания населения, направленную  на выполнение работ, связанных с осуществлением  регулярных перевозок пассажиров и багажа автомобильным транспортом на территории города Урай  на сезонных (дачных) автобусных маршрутах и городских  автобусных маршрутах  №2, №11, №17 предусмотрены средства в 2019-2020 годах в сумме 10 800,0 тыс.рублей ежегодно. </t>
  </si>
  <si>
    <t xml:space="preserve">          В приложении 4 к пояснительной записке представлена информация об объёмах бюджетных ассигнований, направляемых на государственную поддержку семьи и детей. Указанная информация предусматривает комплексное отражение расходов, направляемых на поддержку семьи и детей (включая развитие социальной инфраструктуры для детей) в разрезе муниципальных программ и непрограммных направлений деятельности и источников финансирования. На эти цели за счет средств местного бюджета, средств бюджета автономного округа, федерального бюджета планируется направить в 2019 году - 1 753 104,3 тыс.рублей, в 2020 году - 1 754 546,2 тыс.рублей, в 2021 году - 1 733 450,2 тыс.рублей.</t>
  </si>
  <si>
    <t xml:space="preserve">          Согласно пункту 3 статьи 184.1 Бюджетного кодекса Российской Федерации, в составе расходов бюджета городского округа учтены публичные нормативные обязательства, подлежащие исполнению в 2019 году в сумме 95 108,0 тыс.рублей, в 2020 году в сумме 94 323,8 тыс.рублей, в 2021 году в сумме 95 514,2 тыс.рублей. Перечень публичных нормативных обязательств, подлежащих исполнению за счет средств бюджета городского округа на 2019-2021 годы с нормативно правовым обоснованием отражен в приложении 5 к настоящей пояснительной записке.</t>
  </si>
</sst>
</file>

<file path=xl/styles.xml><?xml version="1.0" encoding="utf-8"?>
<styleSheet xmlns="http://schemas.openxmlformats.org/spreadsheetml/2006/main">
  <numFmts count="5">
    <numFmt numFmtId="164" formatCode="_-* #,##0.00_р_._-;\-* #,##0.00_р_._-;_-* &quot;-&quot;??_р_._-;_-@_-"/>
    <numFmt numFmtId="165" formatCode="_-* #,##0.0_р_._-;\-* #,##0.0_р_._-;_-* &quot;-&quot;??_р_._-;_-@_-"/>
    <numFmt numFmtId="166" formatCode="_-* #,##0.0\ _₽_-;\-* #,##0.0\ _₽_-;_-* &quot;-&quot;?\ _₽_-;_-@_-"/>
    <numFmt numFmtId="167" formatCode="#,##0.0;[Red]\-#,##0.0;0.0"/>
    <numFmt numFmtId="168" formatCode="_(* #,##0.0_);_(* \(#,##0.0\);_(* &quot;-&quot;??_);_(@_)"/>
  </numFmts>
  <fonts count="34">
    <font>
      <sz val="11"/>
      <color theme="1"/>
      <name val="Calibri"/>
      <family val="2"/>
      <charset val="204"/>
      <scheme val="minor"/>
    </font>
    <font>
      <sz val="11"/>
      <color theme="1"/>
      <name val="Calibri"/>
      <family val="2"/>
      <charset val="204"/>
      <scheme val="minor"/>
    </font>
    <font>
      <sz val="11"/>
      <name val="Times New Roman"/>
      <family val="1"/>
      <charset val="204"/>
    </font>
    <font>
      <i/>
      <sz val="10"/>
      <name val="Times New Roman"/>
      <family val="1"/>
      <charset val="204"/>
    </font>
    <font>
      <sz val="10"/>
      <name val="Arial"/>
      <family val="2"/>
      <charset val="204"/>
    </font>
    <font>
      <sz val="10"/>
      <name val="Times New Roman"/>
      <family val="1"/>
      <charset val="204"/>
    </font>
    <font>
      <sz val="12"/>
      <name val="Times New Roman"/>
      <family val="1"/>
      <charset val="204"/>
    </font>
    <font>
      <i/>
      <sz val="11"/>
      <name val="Times New Roman"/>
      <family val="1"/>
      <charset val="204"/>
    </font>
    <font>
      <b/>
      <sz val="11"/>
      <name val="Times New Roman"/>
      <family val="1"/>
      <charset val="204"/>
    </font>
    <font>
      <sz val="11"/>
      <name val="Calibri"/>
      <family val="2"/>
      <charset val="204"/>
      <scheme val="minor"/>
    </font>
    <font>
      <sz val="10"/>
      <name val="Calibri"/>
      <family val="2"/>
      <charset val="204"/>
      <scheme val="minor"/>
    </font>
    <font>
      <b/>
      <i/>
      <sz val="11"/>
      <name val="Calibri"/>
      <family val="2"/>
      <charset val="204"/>
      <scheme val="minor"/>
    </font>
    <font>
      <i/>
      <sz val="11"/>
      <name val="Calibri"/>
      <family val="2"/>
      <charset val="204"/>
      <scheme val="minor"/>
    </font>
    <font>
      <i/>
      <sz val="10"/>
      <name val="Calibri"/>
      <family val="2"/>
      <charset val="204"/>
      <scheme val="minor"/>
    </font>
    <font>
      <b/>
      <sz val="12"/>
      <name val="Times New Roman"/>
      <family val="1"/>
      <charset val="204"/>
    </font>
    <font>
      <b/>
      <sz val="11"/>
      <name val="Calibri"/>
      <family val="2"/>
      <charset val="204"/>
      <scheme val="minor"/>
    </font>
    <font>
      <b/>
      <sz val="10"/>
      <name val="Calibri"/>
      <family val="2"/>
      <charset val="204"/>
      <scheme val="minor"/>
    </font>
    <font>
      <u/>
      <sz val="12"/>
      <name val="Times New Roman"/>
      <family val="1"/>
      <charset val="204"/>
    </font>
    <font>
      <sz val="9"/>
      <name val="Times New Roman"/>
      <family val="1"/>
      <charset val="204"/>
    </font>
    <font>
      <sz val="11"/>
      <color theme="1"/>
      <name val="Times New Roman"/>
      <family val="1"/>
      <charset val="204"/>
    </font>
    <font>
      <sz val="11"/>
      <color rgb="FF000000"/>
      <name val="Times New Roman"/>
      <family val="1"/>
      <charset val="204"/>
    </font>
    <font>
      <sz val="8"/>
      <color rgb="FF000000"/>
      <name val="Times New Roman"/>
      <family val="1"/>
      <charset val="204"/>
    </font>
    <font>
      <sz val="8"/>
      <name val="Times New Roman"/>
      <family val="1"/>
      <charset val="204"/>
    </font>
    <font>
      <sz val="9"/>
      <name val="Calibri"/>
      <family val="2"/>
      <charset val="204"/>
      <scheme val="minor"/>
    </font>
    <font>
      <i/>
      <sz val="9"/>
      <name val="Times New Roman"/>
      <family val="1"/>
      <charset val="204"/>
    </font>
    <font>
      <b/>
      <sz val="9"/>
      <name val="Calibri"/>
      <family val="2"/>
      <charset val="204"/>
      <scheme val="minor"/>
    </font>
    <font>
      <b/>
      <sz val="9"/>
      <name val="Times New Roman"/>
      <family val="1"/>
      <charset val="204"/>
    </font>
    <font>
      <sz val="12"/>
      <color rgb="FF000000"/>
      <name val="Times New Roman"/>
      <family val="1"/>
      <charset val="204"/>
    </font>
    <font>
      <b/>
      <sz val="11"/>
      <color rgb="FF000000"/>
      <name val="Times New Roman"/>
      <family val="1"/>
      <charset val="204"/>
    </font>
    <font>
      <sz val="9"/>
      <name val="Arial"/>
      <family val="2"/>
      <charset val="204"/>
    </font>
    <font>
      <sz val="9"/>
      <color theme="1"/>
      <name val="Calibri"/>
      <family val="2"/>
      <charset val="204"/>
      <scheme val="minor"/>
    </font>
    <font>
      <sz val="10"/>
      <color theme="1"/>
      <name val="Calibri"/>
      <family val="2"/>
      <charset val="204"/>
      <scheme val="minor"/>
    </font>
    <font>
      <i/>
      <sz val="10"/>
      <color rgb="FF000000"/>
      <name val="Times New Roman"/>
      <family val="1"/>
      <charset val="204"/>
    </font>
    <font>
      <sz val="11"/>
      <color rgb="FFFF0000"/>
      <name val="Calibri"/>
      <family val="2"/>
      <charset val="204"/>
      <scheme val="minor"/>
    </font>
  </fonts>
  <fills count="4">
    <fill>
      <patternFill patternType="none"/>
    </fill>
    <fill>
      <patternFill patternType="gray125"/>
    </fill>
    <fill>
      <patternFill patternType="solid">
        <fgColor theme="0"/>
        <bgColor indexed="64"/>
      </patternFill>
    </fill>
    <fill>
      <patternFill patternType="solid">
        <fgColor rgb="FFFFC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4" fillId="0" borderId="0"/>
  </cellStyleXfs>
  <cellXfs count="223">
    <xf numFmtId="0" fontId="0" fillId="0" borderId="0" xfId="0"/>
    <xf numFmtId="0" fontId="2" fillId="2" borderId="1" xfId="0" applyFont="1" applyFill="1" applyBorder="1" applyAlignment="1">
      <alignment horizontal="center" vertical="center" wrapText="1"/>
    </xf>
    <xf numFmtId="0" fontId="9" fillId="2" borderId="0" xfId="0" applyFont="1" applyFill="1" applyAlignment="1"/>
    <xf numFmtId="165" fontId="3" fillId="2" borderId="0" xfId="1" applyNumberFormat="1" applyFont="1" applyFill="1" applyBorder="1" applyAlignment="1">
      <alignment horizontal="center" wrapText="1"/>
    </xf>
    <xf numFmtId="0" fontId="2" fillId="0" borderId="1" xfId="0" applyFont="1" applyBorder="1" applyAlignment="1">
      <alignment wrapText="1"/>
    </xf>
    <xf numFmtId="0" fontId="2" fillId="0" borderId="1" xfId="0" applyFont="1" applyFill="1" applyBorder="1" applyAlignment="1">
      <alignment horizontal="left" vertical="center" wrapText="1"/>
    </xf>
    <xf numFmtId="165" fontId="2" fillId="2" borderId="1" xfId="1" applyNumberFormat="1" applyFont="1" applyFill="1" applyBorder="1" applyAlignment="1">
      <alignment horizontal="center" wrapText="1"/>
    </xf>
    <xf numFmtId="167" fontId="2" fillId="0" borderId="1" xfId="2" applyNumberFormat="1" applyFont="1" applyFill="1" applyBorder="1" applyAlignment="1" applyProtection="1">
      <alignment horizontal="left" vertical="center" wrapText="1"/>
      <protection hidden="1"/>
    </xf>
    <xf numFmtId="49" fontId="2" fillId="2" borderId="1" xfId="0" applyNumberFormat="1" applyFont="1" applyFill="1" applyBorder="1" applyAlignment="1">
      <alignment vertical="center" wrapText="1"/>
    </xf>
    <xf numFmtId="0" fontId="2" fillId="0" borderId="1" xfId="0" applyFont="1" applyFill="1" applyBorder="1" applyAlignment="1">
      <alignment horizontal="left" wrapText="1"/>
    </xf>
    <xf numFmtId="165" fontId="2" fillId="0" borderId="1" xfId="1" applyNumberFormat="1" applyFont="1" applyFill="1" applyBorder="1" applyAlignment="1">
      <alignment horizontal="center" wrapText="1"/>
    </xf>
    <xf numFmtId="0" fontId="2" fillId="2" borderId="1" xfId="0" applyFont="1" applyFill="1" applyBorder="1" applyAlignment="1">
      <alignment horizontal="left" vertical="center" wrapText="1"/>
    </xf>
    <xf numFmtId="0" fontId="2" fillId="0" borderId="1" xfId="0" applyFont="1" applyFill="1" applyBorder="1" applyAlignment="1">
      <alignment wrapText="1"/>
    </xf>
    <xf numFmtId="0" fontId="2" fillId="0" borderId="1" xfId="0" applyNumberFormat="1" applyFont="1" applyFill="1" applyBorder="1" applyAlignment="1">
      <alignment wrapText="1"/>
    </xf>
    <xf numFmtId="165" fontId="2" fillId="0" borderId="3" xfId="1" applyNumberFormat="1" applyFont="1" applyFill="1" applyBorder="1" applyAlignment="1" applyProtection="1">
      <alignment wrapText="1"/>
      <protection hidden="1"/>
    </xf>
    <xf numFmtId="165" fontId="2" fillId="0" borderId="1" xfId="1" applyNumberFormat="1" applyFont="1" applyFill="1" applyBorder="1" applyAlignment="1" applyProtection="1">
      <alignment wrapText="1"/>
      <protection hidden="1"/>
    </xf>
    <xf numFmtId="165" fontId="9" fillId="2" borderId="0" xfId="1" applyNumberFormat="1" applyFont="1" applyFill="1" applyAlignment="1"/>
    <xf numFmtId="0" fontId="9" fillId="2" borderId="0" xfId="0" applyFont="1" applyFill="1"/>
    <xf numFmtId="0" fontId="9" fillId="0" borderId="0" xfId="0" applyFont="1" applyFill="1"/>
    <xf numFmtId="0" fontId="6" fillId="2" borderId="0" xfId="0" applyFont="1" applyFill="1" applyBorder="1" applyAlignment="1">
      <alignment horizontal="center" wrapText="1"/>
    </xf>
    <xf numFmtId="0" fontId="2" fillId="2" borderId="0" xfId="0" applyFont="1" applyFill="1" applyBorder="1" applyAlignment="1">
      <alignment horizontal="center" wrapText="1"/>
    </xf>
    <xf numFmtId="165" fontId="2" fillId="2" borderId="0" xfId="1" applyNumberFormat="1" applyFont="1" applyFill="1" applyBorder="1" applyAlignment="1">
      <alignment horizontal="center" wrapText="1"/>
    </xf>
    <xf numFmtId="165" fontId="2" fillId="0" borderId="0" xfId="1" applyNumberFormat="1" applyFont="1" applyFill="1" applyBorder="1" applyAlignment="1">
      <alignment horizontal="center" wrapText="1"/>
    </xf>
    <xf numFmtId="165" fontId="5" fillId="0" borderId="3" xfId="1" applyNumberFormat="1" applyFont="1" applyFill="1" applyBorder="1" applyAlignment="1">
      <alignment wrapText="1"/>
    </xf>
    <xf numFmtId="0" fontId="2" fillId="0" borderId="1" xfId="0" applyFont="1" applyBorder="1" applyAlignment="1">
      <alignment horizontal="left" wrapText="1"/>
    </xf>
    <xf numFmtId="0" fontId="2" fillId="0" borderId="0" xfId="2" applyNumberFormat="1" applyFont="1" applyFill="1" applyBorder="1" applyAlignment="1" applyProtection="1">
      <alignment horizontal="left" wrapText="1"/>
      <protection hidden="1"/>
    </xf>
    <xf numFmtId="0" fontId="2" fillId="0" borderId="0" xfId="0" applyNumberFormat="1" applyFont="1" applyFill="1" applyBorder="1" applyAlignment="1">
      <alignment horizontal="left" wrapText="1"/>
    </xf>
    <xf numFmtId="165" fontId="7" fillId="0" borderId="0" xfId="1" applyNumberFormat="1" applyFont="1" applyFill="1" applyBorder="1" applyAlignment="1">
      <alignment wrapText="1"/>
    </xf>
    <xf numFmtId="165" fontId="7" fillId="2" borderId="0" xfId="1" applyNumberFormat="1" applyFont="1" applyFill="1" applyBorder="1" applyAlignment="1">
      <alignment horizontal="center" wrapText="1"/>
    </xf>
    <xf numFmtId="0" fontId="6" fillId="2" borderId="0" xfId="0" applyFont="1" applyFill="1"/>
    <xf numFmtId="0" fontId="9" fillId="2" borderId="0" xfId="0" applyFont="1" applyFill="1" applyAlignment="1">
      <alignment vertical="center"/>
    </xf>
    <xf numFmtId="166" fontId="9" fillId="2" borderId="0" xfId="0" applyNumberFormat="1" applyFont="1" applyFill="1"/>
    <xf numFmtId="0" fontId="15" fillId="2" borderId="0" xfId="0" applyFont="1" applyFill="1"/>
    <xf numFmtId="0" fontId="6" fillId="0" borderId="0" xfId="0" applyFont="1" applyFill="1" applyBorder="1" applyAlignment="1">
      <alignment horizontal="justify" vertical="center" wrapText="1"/>
    </xf>
    <xf numFmtId="0" fontId="2" fillId="2" borderId="4" xfId="0" applyFont="1" applyFill="1" applyBorder="1" applyAlignment="1">
      <alignment horizontal="center" vertical="center" wrapText="1"/>
    </xf>
    <xf numFmtId="0" fontId="8" fillId="3" borderId="4" xfId="0" applyFont="1" applyFill="1" applyBorder="1" applyAlignment="1">
      <alignment wrapText="1"/>
    </xf>
    <xf numFmtId="166" fontId="8" fillId="3" borderId="1" xfId="0" applyNumberFormat="1" applyFont="1" applyFill="1" applyBorder="1" applyAlignment="1">
      <alignment wrapText="1"/>
    </xf>
    <xf numFmtId="165" fontId="2" fillId="0" borderId="1" xfId="1" applyNumberFormat="1" applyFont="1" applyBorder="1" applyAlignment="1">
      <alignment wrapText="1"/>
    </xf>
    <xf numFmtId="165" fontId="2" fillId="0" borderId="1" xfId="1" applyNumberFormat="1" applyFont="1" applyBorder="1" applyAlignment="1"/>
    <xf numFmtId="0" fontId="12" fillId="2" borderId="0" xfId="0" applyFont="1" applyFill="1"/>
    <xf numFmtId="0" fontId="2" fillId="2" borderId="0" xfId="0" applyFont="1" applyFill="1" applyBorder="1" applyAlignment="1">
      <alignment horizontal="center" vertical="center" wrapText="1"/>
    </xf>
    <xf numFmtId="0" fontId="6" fillId="2" borderId="0" xfId="0" applyFont="1" applyFill="1" applyAlignment="1">
      <alignment vertical="center"/>
    </xf>
    <xf numFmtId="0" fontId="6" fillId="2" borderId="0" xfId="0" applyFont="1" applyFill="1" applyAlignment="1">
      <alignment horizontal="justify" vertical="center"/>
    </xf>
    <xf numFmtId="0" fontId="6" fillId="2" borderId="0" xfId="0" applyFont="1" applyFill="1" applyBorder="1" applyAlignment="1">
      <alignment horizontal="center" vertical="center" wrapText="1"/>
    </xf>
    <xf numFmtId="165" fontId="2" fillId="0" borderId="3" xfId="1" applyNumberFormat="1" applyFont="1" applyBorder="1" applyAlignment="1"/>
    <xf numFmtId="0" fontId="5" fillId="2" borderId="0" xfId="0" applyFont="1" applyFill="1"/>
    <xf numFmtId="0" fontId="9" fillId="2" borderId="0" xfId="0" applyFont="1" applyFill="1" applyBorder="1" applyAlignment="1">
      <alignment vertical="center"/>
    </xf>
    <xf numFmtId="0" fontId="2" fillId="2" borderId="0" xfId="2" applyNumberFormat="1" applyFont="1" applyFill="1" applyBorder="1" applyAlignment="1" applyProtection="1">
      <alignment vertical="center" wrapText="1"/>
      <protection hidden="1"/>
    </xf>
    <xf numFmtId="0" fontId="14" fillId="2" borderId="0" xfId="0" applyFont="1" applyFill="1" applyBorder="1" applyAlignment="1">
      <alignment horizontal="center" vertical="center" wrapText="1"/>
    </xf>
    <xf numFmtId="0" fontId="6" fillId="2" borderId="0" xfId="0" applyFont="1" applyFill="1" applyBorder="1" applyAlignment="1">
      <alignment horizontal="justify" vertical="center" wrapText="1"/>
    </xf>
    <xf numFmtId="0" fontId="6" fillId="2" borderId="0" xfId="0" applyFont="1" applyFill="1" applyBorder="1" applyAlignment="1">
      <alignment horizontal="justify" vertical="center"/>
    </xf>
    <xf numFmtId="0" fontId="11" fillId="2" borderId="0" xfId="0" applyFont="1" applyFill="1"/>
    <xf numFmtId="0" fontId="6" fillId="0" borderId="0" xfId="0" applyFont="1" applyAlignment="1">
      <alignment horizontal="justify"/>
    </xf>
    <xf numFmtId="166" fontId="5" fillId="2" borderId="0" xfId="0" applyNumberFormat="1" applyFont="1" applyFill="1" applyBorder="1" applyAlignment="1">
      <alignment wrapText="1"/>
    </xf>
    <xf numFmtId="166" fontId="5" fillId="0" borderId="0" xfId="0" applyNumberFormat="1" applyFont="1" applyFill="1" applyBorder="1" applyAlignment="1">
      <alignment wrapText="1"/>
    </xf>
    <xf numFmtId="49" fontId="3" fillId="2" borderId="0" xfId="0" applyNumberFormat="1" applyFont="1" applyFill="1" applyBorder="1" applyAlignment="1">
      <alignment wrapText="1"/>
    </xf>
    <xf numFmtId="0" fontId="9" fillId="2" borderId="0" xfId="0" applyFont="1" applyFill="1" applyAlignment="1">
      <alignment horizontal="right"/>
    </xf>
    <xf numFmtId="165" fontId="9" fillId="2" borderId="0" xfId="0" applyNumberFormat="1" applyFont="1" applyFill="1"/>
    <xf numFmtId="165" fontId="9" fillId="2" borderId="0" xfId="1" applyNumberFormat="1" applyFont="1" applyFill="1"/>
    <xf numFmtId="0" fontId="6" fillId="0" borderId="0" xfId="0" applyFont="1" applyAlignment="1">
      <alignment horizontal="justify"/>
    </xf>
    <xf numFmtId="0" fontId="6" fillId="2" borderId="0" xfId="0" applyFont="1" applyFill="1" applyBorder="1" applyAlignment="1">
      <alignment horizontal="justify" vertical="center" wrapText="1"/>
    </xf>
    <xf numFmtId="0" fontId="6" fillId="2" borderId="0" xfId="0" applyFont="1" applyFill="1" applyBorder="1" applyAlignment="1">
      <alignment horizontal="justify" vertical="center" wrapText="1"/>
    </xf>
    <xf numFmtId="0" fontId="6" fillId="2" borderId="0" xfId="0" applyFont="1" applyFill="1" applyBorder="1" applyAlignment="1">
      <alignment horizontal="justify" vertical="center"/>
    </xf>
    <xf numFmtId="0" fontId="14" fillId="2" borderId="0" xfId="0" applyFont="1" applyFill="1" applyBorder="1" applyAlignment="1">
      <alignment horizontal="center" vertical="center" wrapText="1"/>
    </xf>
    <xf numFmtId="0" fontId="6" fillId="2" borderId="0" xfId="0" applyFont="1" applyFill="1" applyAlignment="1">
      <alignment horizontal="justify" wrapText="1"/>
    </xf>
    <xf numFmtId="0" fontId="7" fillId="3" borderId="4" xfId="0" applyFont="1" applyFill="1" applyBorder="1" applyAlignment="1">
      <alignment wrapText="1"/>
    </xf>
    <xf numFmtId="166" fontId="7" fillId="3" borderId="1" xfId="0" applyNumberFormat="1" applyFont="1" applyFill="1" applyBorder="1" applyAlignment="1">
      <alignment wrapText="1"/>
    </xf>
    <xf numFmtId="166" fontId="2" fillId="0" borderId="1" xfId="0" applyNumberFormat="1" applyFont="1" applyFill="1" applyBorder="1" applyAlignment="1">
      <alignment wrapText="1"/>
    </xf>
    <xf numFmtId="0" fontId="2" fillId="2" borderId="0" xfId="0" applyFont="1" applyFill="1" applyBorder="1" applyAlignment="1">
      <alignment horizontal="center" vertical="center" wrapText="1"/>
    </xf>
    <xf numFmtId="165" fontId="2" fillId="0" borderId="3" xfId="1" applyNumberFormat="1" applyFont="1" applyBorder="1" applyAlignment="1">
      <alignment wrapText="1"/>
    </xf>
    <xf numFmtId="0" fontId="2" fillId="0" borderId="1" xfId="0" applyFont="1" applyBorder="1" applyAlignment="1">
      <alignment vertical="center" wrapText="1"/>
    </xf>
    <xf numFmtId="49" fontId="2" fillId="2" borderId="4" xfId="0" applyNumberFormat="1" applyFont="1" applyFill="1" applyBorder="1" applyAlignment="1">
      <alignment wrapText="1"/>
    </xf>
    <xf numFmtId="0" fontId="2" fillId="2" borderId="0" xfId="0" applyFont="1" applyFill="1" applyBorder="1" applyAlignment="1">
      <alignment horizontal="justify" vertical="center" wrapText="1"/>
    </xf>
    <xf numFmtId="0" fontId="2" fillId="2" borderId="0" xfId="0" applyFont="1" applyFill="1" applyBorder="1" applyAlignment="1">
      <alignment horizontal="justify" wrapText="1"/>
    </xf>
    <xf numFmtId="165" fontId="2" fillId="2" borderId="3" xfId="0" applyNumberFormat="1" applyFont="1" applyFill="1" applyBorder="1" applyAlignment="1">
      <alignment horizontal="justify" vertical="center" wrapText="1"/>
    </xf>
    <xf numFmtId="165" fontId="2" fillId="2" borderId="3" xfId="1" applyNumberFormat="1" applyFont="1" applyFill="1" applyBorder="1" applyAlignment="1">
      <alignment horizontal="right" wrapText="1"/>
    </xf>
    <xf numFmtId="165" fontId="2" fillId="2" borderId="1" xfId="1" applyNumberFormat="1" applyFont="1" applyFill="1" applyBorder="1" applyAlignment="1">
      <alignment horizontal="right" wrapText="1"/>
    </xf>
    <xf numFmtId="49" fontId="2" fillId="2" borderId="1" xfId="0" applyNumberFormat="1" applyFont="1" applyFill="1" applyBorder="1" applyAlignment="1">
      <alignment wrapText="1"/>
    </xf>
    <xf numFmtId="0" fontId="2" fillId="0" borderId="1" xfId="2" applyNumberFormat="1" applyFont="1" applyFill="1" applyBorder="1" applyAlignment="1" applyProtection="1">
      <alignment vertical="center" wrapText="1"/>
      <protection hidden="1"/>
    </xf>
    <xf numFmtId="0" fontId="2" fillId="0" borderId="0" xfId="2" applyNumberFormat="1" applyFont="1" applyFill="1" applyBorder="1" applyAlignment="1" applyProtection="1">
      <alignment vertical="center" wrapText="1"/>
      <protection hidden="1"/>
    </xf>
    <xf numFmtId="0" fontId="2" fillId="0" borderId="0" xfId="0" applyFont="1" applyFill="1" applyBorder="1" applyAlignment="1">
      <alignment horizontal="left" vertical="center" wrapText="1"/>
    </xf>
    <xf numFmtId="165" fontId="5" fillId="2" borderId="0" xfId="1" applyNumberFormat="1" applyFont="1" applyFill="1" applyBorder="1" applyAlignment="1">
      <alignment wrapText="1"/>
    </xf>
    <xf numFmtId="0" fontId="6" fillId="2" borderId="0" xfId="0" applyFont="1" applyFill="1" applyAlignment="1">
      <alignment horizontal="justify" wrapText="1"/>
    </xf>
    <xf numFmtId="0" fontId="2" fillId="2" borderId="4" xfId="0" applyFont="1" applyFill="1" applyBorder="1" applyAlignment="1">
      <alignment wrapText="1"/>
    </xf>
    <xf numFmtId="49" fontId="2" fillId="2" borderId="0" xfId="0" applyNumberFormat="1" applyFont="1" applyFill="1" applyBorder="1" applyAlignment="1">
      <alignment wrapText="1"/>
    </xf>
    <xf numFmtId="165" fontId="5" fillId="2" borderId="0" xfId="1" applyNumberFormat="1" applyFont="1" applyFill="1" applyBorder="1" applyAlignment="1">
      <alignment horizontal="right" wrapText="1"/>
    </xf>
    <xf numFmtId="0" fontId="2" fillId="0" borderId="0" xfId="0" applyFont="1" applyFill="1" applyBorder="1" applyAlignment="1">
      <alignment wrapText="1"/>
    </xf>
    <xf numFmtId="165" fontId="5" fillId="0" borderId="0" xfId="1" applyNumberFormat="1" applyFont="1" applyFill="1" applyBorder="1" applyAlignment="1">
      <alignment horizontal="center" wrapText="1"/>
    </xf>
    <xf numFmtId="0" fontId="6" fillId="0" borderId="2" xfId="0" applyFont="1" applyBorder="1" applyAlignment="1"/>
    <xf numFmtId="0" fontId="20" fillId="0" borderId="1" xfId="0" applyFont="1" applyBorder="1" applyAlignment="1">
      <alignment horizontal="center" wrapText="1"/>
    </xf>
    <xf numFmtId="0" fontId="20" fillId="0" borderId="1" xfId="0" applyFont="1" applyBorder="1" applyAlignment="1">
      <alignment horizontal="justify" wrapText="1"/>
    </xf>
    <xf numFmtId="0" fontId="20" fillId="0" borderId="1" xfId="0" applyFont="1" applyBorder="1" applyAlignment="1">
      <alignment horizontal="justify"/>
    </xf>
    <xf numFmtId="166" fontId="20" fillId="0" borderId="1" xfId="0" applyNumberFormat="1" applyFont="1" applyBorder="1" applyAlignment="1">
      <alignment horizontal="center"/>
    </xf>
    <xf numFmtId="166" fontId="20" fillId="0" borderId="1" xfId="0" applyNumberFormat="1" applyFont="1" applyBorder="1" applyAlignment="1">
      <alignment horizontal="center" wrapText="1"/>
    </xf>
    <xf numFmtId="0" fontId="2" fillId="2" borderId="1" xfId="0" applyFont="1" applyFill="1" applyBorder="1" applyAlignment="1">
      <alignment horizontal="center" wrapText="1"/>
    </xf>
    <xf numFmtId="165" fontId="8" fillId="2" borderId="1" xfId="1" applyNumberFormat="1" applyFont="1" applyFill="1" applyBorder="1" applyAlignment="1">
      <alignment horizontal="center" wrapText="1"/>
    </xf>
    <xf numFmtId="0" fontId="15" fillId="2" borderId="0" xfId="0" applyFont="1" applyFill="1" applyAlignment="1">
      <alignment vertical="center"/>
    </xf>
    <xf numFmtId="165" fontId="21" fillId="0" borderId="0" xfId="1" applyNumberFormat="1" applyFont="1"/>
    <xf numFmtId="165" fontId="22" fillId="2" borderId="0" xfId="1" applyNumberFormat="1" applyFont="1" applyFill="1" applyBorder="1" applyAlignment="1">
      <alignment horizontal="center" wrapText="1"/>
    </xf>
    <xf numFmtId="0" fontId="6" fillId="2" borderId="0" xfId="0" applyFont="1" applyFill="1" applyAlignment="1">
      <alignment wrapText="1"/>
    </xf>
    <xf numFmtId="0" fontId="8" fillId="2" borderId="1" xfId="0" applyFont="1" applyFill="1" applyBorder="1" applyAlignment="1">
      <alignment horizontal="left" wrapText="1"/>
    </xf>
    <xf numFmtId="0" fontId="20" fillId="0" borderId="5" xfId="0" applyFont="1" applyBorder="1" applyAlignment="1">
      <alignment horizontal="center" vertical="center"/>
    </xf>
    <xf numFmtId="0" fontId="2" fillId="2" borderId="0" xfId="0" applyFont="1" applyFill="1" applyBorder="1" applyAlignment="1">
      <alignment horizontal="left" vertical="center" wrapText="1"/>
    </xf>
    <xf numFmtId="165" fontId="21" fillId="0" borderId="0" xfId="1" applyNumberFormat="1" applyFont="1" applyBorder="1"/>
    <xf numFmtId="165" fontId="20" fillId="0" borderId="1" xfId="1" applyNumberFormat="1" applyFont="1" applyBorder="1"/>
    <xf numFmtId="0" fontId="14" fillId="2" borderId="0" xfId="0" applyFont="1" applyFill="1" applyAlignment="1">
      <alignment wrapText="1"/>
    </xf>
    <xf numFmtId="0" fontId="14" fillId="2" borderId="0" xfId="0" applyFont="1" applyFill="1" applyAlignment="1">
      <alignment horizontal="right" wrapText="1"/>
    </xf>
    <xf numFmtId="165" fontId="14" fillId="2" borderId="0" xfId="0" applyNumberFormat="1" applyFont="1" applyFill="1" applyAlignment="1">
      <alignment horizontal="right" wrapText="1"/>
    </xf>
    <xf numFmtId="0" fontId="8" fillId="2" borderId="1" xfId="0" applyFont="1" applyFill="1" applyBorder="1" applyAlignment="1">
      <alignment horizontal="left" vertical="center" wrapText="1"/>
    </xf>
    <xf numFmtId="165" fontId="28" fillId="0" borderId="1" xfId="1" applyNumberFormat="1" applyFont="1" applyBorder="1"/>
    <xf numFmtId="0" fontId="6" fillId="0" borderId="0" xfId="0" applyFont="1" applyFill="1" applyAlignment="1">
      <alignment horizontal="justify" wrapText="1"/>
    </xf>
    <xf numFmtId="165" fontId="22" fillId="2" borderId="0" xfId="1" applyNumberFormat="1" applyFont="1" applyFill="1" applyAlignment="1">
      <alignment horizontal="justify" wrapText="1"/>
    </xf>
    <xf numFmtId="165" fontId="23" fillId="2" borderId="0" xfId="1" applyNumberFormat="1" applyFont="1" applyFill="1" applyBorder="1" applyAlignment="1">
      <alignment vertical="center"/>
    </xf>
    <xf numFmtId="165" fontId="18" fillId="2" borderId="0" xfId="1" applyNumberFormat="1" applyFont="1" applyFill="1" applyAlignment="1">
      <alignment horizontal="left"/>
    </xf>
    <xf numFmtId="166" fontId="20" fillId="0" borderId="1" xfId="0" applyNumberFormat="1" applyFont="1" applyFill="1" applyBorder="1" applyAlignment="1">
      <alignment horizontal="center" wrapText="1"/>
    </xf>
    <xf numFmtId="0" fontId="6" fillId="0" borderId="0" xfId="0" applyFont="1" applyFill="1" applyAlignment="1">
      <alignment horizontal="justify" wrapText="1"/>
    </xf>
    <xf numFmtId="165" fontId="23" fillId="2" borderId="0" xfId="1" applyNumberFormat="1" applyFont="1" applyFill="1"/>
    <xf numFmtId="165" fontId="10" fillId="2" borderId="0" xfId="1" applyNumberFormat="1" applyFont="1" applyFill="1"/>
    <xf numFmtId="165" fontId="14" fillId="2" borderId="0" xfId="1" applyNumberFormat="1" applyFont="1" applyFill="1" applyAlignment="1">
      <alignment wrapText="1"/>
    </xf>
    <xf numFmtId="165" fontId="6" fillId="2" borderId="0" xfId="1" applyNumberFormat="1" applyFont="1" applyFill="1" applyAlignment="1">
      <alignment horizontal="justify" wrapText="1"/>
    </xf>
    <xf numFmtId="165" fontId="6" fillId="0" borderId="0" xfId="1" applyNumberFormat="1" applyFont="1" applyFill="1" applyAlignment="1">
      <alignment horizontal="justify" wrapText="1"/>
    </xf>
    <xf numFmtId="165" fontId="18" fillId="2" borderId="0" xfId="1" applyNumberFormat="1" applyFont="1" applyFill="1" applyBorder="1" applyAlignment="1">
      <alignment horizontal="center" wrapText="1"/>
    </xf>
    <xf numFmtId="165" fontId="5" fillId="2" borderId="0" xfId="1" applyNumberFormat="1" applyFont="1" applyFill="1" applyBorder="1" applyAlignment="1">
      <alignment horizontal="center" wrapText="1"/>
    </xf>
    <xf numFmtId="165" fontId="6" fillId="2" borderId="0" xfId="1" applyNumberFormat="1" applyFont="1" applyFill="1" applyBorder="1" applyAlignment="1">
      <alignment horizontal="center" wrapText="1"/>
    </xf>
    <xf numFmtId="165" fontId="23" fillId="2" borderId="0" xfId="1" applyNumberFormat="1" applyFont="1" applyFill="1" applyAlignment="1">
      <alignment vertical="center"/>
    </xf>
    <xf numFmtId="165" fontId="10" fillId="2" borderId="0" xfId="1" applyNumberFormat="1" applyFont="1" applyFill="1" applyAlignment="1">
      <alignment vertical="center"/>
    </xf>
    <xf numFmtId="165" fontId="9" fillId="2" borderId="0" xfId="1" applyNumberFormat="1" applyFont="1" applyFill="1" applyAlignment="1">
      <alignment vertical="center"/>
    </xf>
    <xf numFmtId="165" fontId="18" fillId="0" borderId="0" xfId="1" applyNumberFormat="1" applyFont="1" applyFill="1" applyAlignment="1">
      <alignment horizontal="left"/>
    </xf>
    <xf numFmtId="165" fontId="10" fillId="0" borderId="0" xfId="1" applyNumberFormat="1" applyFont="1" applyFill="1"/>
    <xf numFmtId="165" fontId="9" fillId="0" borderId="0" xfId="1" applyNumberFormat="1" applyFont="1" applyFill="1"/>
    <xf numFmtId="165" fontId="23" fillId="0" borderId="0" xfId="1" applyNumberFormat="1" applyFont="1" applyFill="1"/>
    <xf numFmtId="165" fontId="24" fillId="2" borderId="0" xfId="1" applyNumberFormat="1" applyFont="1" applyFill="1" applyAlignment="1">
      <alignment horizontal="left"/>
    </xf>
    <xf numFmtId="165" fontId="13" fillId="2" borderId="0" xfId="1" applyNumberFormat="1" applyFont="1" applyFill="1"/>
    <xf numFmtId="165" fontId="12" fillId="2" borderId="0" xfId="1" applyNumberFormat="1" applyFont="1" applyFill="1"/>
    <xf numFmtId="165" fontId="25" fillId="2" borderId="0" xfId="1" applyNumberFormat="1" applyFont="1" applyFill="1" applyAlignment="1">
      <alignment vertical="center"/>
    </xf>
    <xf numFmtId="165" fontId="16" fillId="2" borderId="0" xfId="1" applyNumberFormat="1" applyFont="1" applyFill="1" applyAlignment="1">
      <alignment vertical="center"/>
    </xf>
    <xf numFmtId="165" fontId="15" fillId="2" borderId="0" xfId="1" applyNumberFormat="1" applyFont="1" applyFill="1" applyAlignment="1">
      <alignment vertical="center"/>
    </xf>
    <xf numFmtId="165" fontId="23" fillId="2" borderId="0" xfId="1" applyNumberFormat="1" applyFont="1" applyFill="1" applyAlignment="1"/>
    <xf numFmtId="165" fontId="10" fillId="2" borderId="0" xfId="1" applyNumberFormat="1" applyFont="1" applyFill="1" applyAlignment="1"/>
    <xf numFmtId="165" fontId="13" fillId="2" borderId="0" xfId="1" applyNumberFormat="1" applyFont="1" applyFill="1" applyAlignment="1">
      <alignment vertical="center"/>
    </xf>
    <xf numFmtId="165" fontId="18" fillId="2" borderId="0" xfId="1" applyNumberFormat="1" applyFont="1" applyFill="1" applyAlignment="1">
      <alignment vertical="center"/>
    </xf>
    <xf numFmtId="165" fontId="6" fillId="2" borderId="0" xfId="1" applyNumberFormat="1" applyFont="1" applyFill="1" applyAlignment="1">
      <alignment vertical="center"/>
    </xf>
    <xf numFmtId="165" fontId="18" fillId="2" borderId="0" xfId="1" applyNumberFormat="1" applyFont="1" applyFill="1" applyAlignment="1">
      <alignment horizontal="justify" vertical="center"/>
    </xf>
    <xf numFmtId="165" fontId="6" fillId="2" borderId="0" xfId="1" applyNumberFormat="1" applyFont="1" applyFill="1" applyAlignment="1">
      <alignment horizontal="justify" vertical="center"/>
    </xf>
    <xf numFmtId="165" fontId="16" fillId="2" borderId="0" xfId="1" applyNumberFormat="1" applyFont="1" applyFill="1"/>
    <xf numFmtId="165" fontId="15" fillId="2" borderId="0" xfId="1" applyNumberFormat="1" applyFont="1" applyFill="1"/>
    <xf numFmtId="165" fontId="10" fillId="2" borderId="0" xfId="1" applyNumberFormat="1" applyFont="1" applyFill="1" applyBorder="1" applyAlignment="1">
      <alignment vertical="center"/>
    </xf>
    <xf numFmtId="165" fontId="9" fillId="2" borderId="0" xfId="1" applyNumberFormat="1" applyFont="1" applyFill="1" applyBorder="1" applyAlignment="1">
      <alignment vertical="center"/>
    </xf>
    <xf numFmtId="165" fontId="18" fillId="2" borderId="0" xfId="1" applyNumberFormat="1" applyFont="1" applyFill="1"/>
    <xf numFmtId="165" fontId="5" fillId="2" borderId="0" xfId="1" applyNumberFormat="1" applyFont="1" applyFill="1"/>
    <xf numFmtId="0" fontId="6" fillId="2" borderId="0" xfId="0" applyFont="1" applyFill="1" applyAlignment="1">
      <alignment horizontal="justify" wrapText="1"/>
    </xf>
    <xf numFmtId="0" fontId="29" fillId="0" borderId="0" xfId="0" applyFont="1" applyFill="1"/>
    <xf numFmtId="0" fontId="30" fillId="0" borderId="0" xfId="0" applyFont="1"/>
    <xf numFmtId="166" fontId="30" fillId="0" borderId="0" xfId="0" applyNumberFormat="1" applyFont="1"/>
    <xf numFmtId="0" fontId="30" fillId="0" borderId="0" xfId="0" applyFont="1" applyAlignment="1">
      <alignment horizontal="center" vertical="center" wrapText="1"/>
    </xf>
    <xf numFmtId="168" fontId="26" fillId="0" borderId="8" xfId="1" applyNumberFormat="1" applyFont="1" applyFill="1" applyBorder="1" applyAlignment="1">
      <alignment horizontal="right"/>
    </xf>
    <xf numFmtId="168" fontId="18" fillId="0" borderId="9" xfId="1" applyNumberFormat="1" applyFont="1" applyFill="1" applyBorder="1" applyAlignment="1">
      <alignment horizontal="right"/>
    </xf>
    <xf numFmtId="168" fontId="18" fillId="0" borderId="9" xfId="1" applyNumberFormat="1" applyFont="1" applyFill="1" applyBorder="1" applyAlignment="1"/>
    <xf numFmtId="168" fontId="18" fillId="0" borderId="10" xfId="1" applyNumberFormat="1" applyFont="1" applyFill="1" applyBorder="1" applyAlignment="1">
      <alignment horizontal="left"/>
    </xf>
    <xf numFmtId="0" fontId="30" fillId="0" borderId="12" xfId="0" applyFont="1" applyBorder="1" applyAlignment="1">
      <alignment horizontal="center" vertical="center" wrapText="1"/>
    </xf>
    <xf numFmtId="0" fontId="30" fillId="0" borderId="13" xfId="0" applyFont="1" applyBorder="1" applyAlignment="1">
      <alignment horizontal="center" vertical="center" wrapText="1"/>
    </xf>
    <xf numFmtId="0" fontId="31" fillId="0" borderId="11" xfId="0" applyFont="1" applyBorder="1" applyAlignment="1">
      <alignment horizontal="center" vertical="center" wrapText="1"/>
    </xf>
    <xf numFmtId="0" fontId="2" fillId="0" borderId="0" xfId="0" applyNumberFormat="1" applyFont="1" applyFill="1" applyBorder="1" applyAlignment="1">
      <alignment horizontal="justify" wrapText="1"/>
    </xf>
    <xf numFmtId="165" fontId="5" fillId="2" borderId="3" xfId="1" applyNumberFormat="1" applyFont="1" applyFill="1" applyBorder="1" applyAlignment="1">
      <alignment horizontal="center" wrapText="1"/>
    </xf>
    <xf numFmtId="0" fontId="10" fillId="2" borderId="0" xfId="0" applyFont="1" applyFill="1"/>
    <xf numFmtId="0" fontId="5" fillId="0" borderId="1" xfId="0" applyFont="1" applyBorder="1" applyAlignment="1">
      <alignment horizontal="left" wrapText="1"/>
    </xf>
    <xf numFmtId="165" fontId="2" fillId="0" borderId="3" xfId="1" applyNumberFormat="1" applyFont="1" applyFill="1" applyBorder="1" applyAlignment="1">
      <alignment wrapText="1"/>
    </xf>
    <xf numFmtId="165" fontId="2" fillId="0" borderId="1" xfId="1" applyNumberFormat="1" applyFont="1" applyFill="1" applyBorder="1" applyAlignment="1">
      <alignment wrapText="1"/>
    </xf>
    <xf numFmtId="165" fontId="2" fillId="2" borderId="0" xfId="1" applyNumberFormat="1" applyFont="1" applyFill="1" applyAlignment="1">
      <alignment horizontal="left"/>
    </xf>
    <xf numFmtId="165" fontId="2" fillId="2" borderId="3" xfId="1" applyNumberFormat="1" applyFont="1" applyFill="1" applyBorder="1" applyAlignment="1">
      <alignment wrapText="1"/>
    </xf>
    <xf numFmtId="165" fontId="2" fillId="2" borderId="1" xfId="1" applyNumberFormat="1" applyFont="1" applyFill="1" applyBorder="1" applyAlignment="1">
      <alignment wrapText="1"/>
    </xf>
    <xf numFmtId="165" fontId="2" fillId="0" borderId="3" xfId="1" applyNumberFormat="1" applyFont="1" applyFill="1" applyBorder="1" applyAlignment="1">
      <alignment horizontal="center" wrapText="1"/>
    </xf>
    <xf numFmtId="165" fontId="7" fillId="2" borderId="0" xfId="1" applyNumberFormat="1" applyFont="1" applyFill="1" applyAlignment="1">
      <alignment horizontal="justify" vertical="center"/>
    </xf>
    <xf numFmtId="0" fontId="7" fillId="2" borderId="0" xfId="0" applyFont="1" applyFill="1" applyAlignment="1">
      <alignment horizontal="justify" vertical="center"/>
    </xf>
    <xf numFmtId="165" fontId="2" fillId="2" borderId="0" xfId="1" applyNumberFormat="1" applyFont="1" applyFill="1" applyAlignment="1">
      <alignment horizontal="justify" vertical="center"/>
    </xf>
    <xf numFmtId="0" fontId="2" fillId="2" borderId="0" xfId="0" applyFont="1" applyFill="1" applyAlignment="1">
      <alignment horizontal="justify" vertical="center"/>
    </xf>
    <xf numFmtId="165" fontId="8" fillId="2" borderId="0" xfId="1" applyNumberFormat="1" applyFont="1" applyFill="1" applyAlignment="1">
      <alignment horizontal="left"/>
    </xf>
    <xf numFmtId="0" fontId="2" fillId="2" borderId="1" xfId="0" applyFont="1" applyFill="1" applyBorder="1" applyAlignment="1">
      <alignment horizontal="justify" vertical="center" wrapText="1"/>
    </xf>
    <xf numFmtId="0" fontId="9" fillId="2" borderId="0" xfId="0" applyFont="1" applyFill="1" applyBorder="1" applyAlignment="1">
      <alignment horizontal="justify" vertical="center"/>
    </xf>
    <xf numFmtId="165" fontId="23" fillId="2" borderId="0" xfId="1" applyNumberFormat="1" applyFont="1" applyFill="1" applyBorder="1" applyAlignment="1">
      <alignment horizontal="justify" vertical="center"/>
    </xf>
    <xf numFmtId="0" fontId="3" fillId="2" borderId="1" xfId="0" applyFont="1" applyFill="1" applyBorder="1" applyAlignment="1">
      <alignment horizontal="left" vertical="center" wrapText="1"/>
    </xf>
    <xf numFmtId="165" fontId="32" fillId="0" borderId="1" xfId="1" applyNumberFormat="1" applyFont="1" applyBorder="1" applyAlignment="1">
      <alignment horizontal="center"/>
    </xf>
    <xf numFmtId="0" fontId="13" fillId="2" borderId="0" xfId="0" applyFont="1" applyFill="1" applyAlignment="1">
      <alignment vertical="center"/>
    </xf>
    <xf numFmtId="0" fontId="5" fillId="2" borderId="0" xfId="0" applyNumberFormat="1" applyFont="1" applyFill="1" applyBorder="1" applyAlignment="1">
      <alignment horizontal="right" wrapText="1"/>
    </xf>
    <xf numFmtId="0" fontId="5" fillId="2" borderId="0" xfId="0" applyFont="1" applyFill="1" applyAlignment="1">
      <alignment horizontal="right"/>
    </xf>
    <xf numFmtId="0" fontId="6" fillId="2" borderId="0" xfId="0" applyFont="1" applyFill="1" applyAlignment="1">
      <alignment horizontal="right"/>
    </xf>
    <xf numFmtId="166" fontId="5" fillId="2" borderId="0" xfId="0" applyNumberFormat="1" applyFont="1" applyFill="1"/>
    <xf numFmtId="166" fontId="5" fillId="2" borderId="0" xfId="0" applyNumberFormat="1" applyFont="1" applyFill="1" applyBorder="1" applyAlignment="1">
      <alignment horizontal="justify" vertical="center" wrapText="1"/>
    </xf>
    <xf numFmtId="0" fontId="6" fillId="2"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2" fillId="0" borderId="1" xfId="0" applyFont="1" applyFill="1" applyBorder="1" applyAlignment="1">
      <alignment horizontal="justify" wrapText="1"/>
    </xf>
    <xf numFmtId="0" fontId="2" fillId="2" borderId="1" xfId="0" applyNumberFormat="1" applyFont="1" applyFill="1" applyBorder="1" applyAlignment="1">
      <alignment horizontal="justify" vertical="center" wrapText="1"/>
    </xf>
    <xf numFmtId="165" fontId="2" fillId="0" borderId="0" xfId="1" applyNumberFormat="1" applyFont="1" applyBorder="1" applyAlignment="1"/>
    <xf numFmtId="0" fontId="7" fillId="0" borderId="0" xfId="0" applyFont="1" applyFill="1" applyBorder="1" applyAlignment="1">
      <alignment wrapText="1"/>
    </xf>
    <xf numFmtId="166" fontId="7" fillId="0" borderId="0" xfId="0" applyNumberFormat="1" applyFont="1" applyFill="1" applyBorder="1" applyAlignment="1">
      <alignment wrapText="1"/>
    </xf>
    <xf numFmtId="0" fontId="33" fillId="2" borderId="0" xfId="0" applyFont="1" applyFill="1" applyAlignment="1">
      <alignment vertical="center"/>
    </xf>
    <xf numFmtId="0" fontId="33" fillId="2" borderId="0" xfId="0" applyFont="1" applyFill="1" applyBorder="1" applyAlignment="1">
      <alignment vertical="center"/>
    </xf>
    <xf numFmtId="0" fontId="6" fillId="2"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14" fillId="2" borderId="0" xfId="0" applyFont="1" applyFill="1" applyBorder="1" applyAlignment="1">
      <alignment horizontal="center" vertical="center" wrapText="1"/>
    </xf>
    <xf numFmtId="0" fontId="6" fillId="0" borderId="0" xfId="0" applyNumberFormat="1" applyFont="1" applyFill="1" applyBorder="1" applyAlignment="1">
      <alignment horizontal="justify" wrapText="1"/>
    </xf>
    <xf numFmtId="0" fontId="2" fillId="2" borderId="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3" xfId="0" applyFont="1" applyFill="1" applyBorder="1" applyAlignment="1">
      <alignment horizontal="center" vertical="center" wrapText="1"/>
    </xf>
    <xf numFmtId="166" fontId="8" fillId="3" borderId="4" xfId="0" applyNumberFormat="1" applyFont="1" applyFill="1" applyBorder="1" applyAlignment="1">
      <alignment horizontal="center" wrapText="1"/>
    </xf>
    <xf numFmtId="166" fontId="8" fillId="3" borderId="14" xfId="0" applyNumberFormat="1" applyFont="1" applyFill="1" applyBorder="1" applyAlignment="1">
      <alignment horizontal="center" wrapText="1"/>
    </xf>
    <xf numFmtId="166" fontId="8" fillId="3" borderId="3" xfId="0" applyNumberFormat="1" applyFont="1" applyFill="1" applyBorder="1" applyAlignment="1">
      <alignment horizontal="center" wrapText="1"/>
    </xf>
    <xf numFmtId="166" fontId="7" fillId="3" borderId="4" xfId="0" applyNumberFormat="1" applyFont="1" applyFill="1" applyBorder="1" applyAlignment="1">
      <alignment horizontal="center" wrapText="1"/>
    </xf>
    <xf numFmtId="166" fontId="7" fillId="3" borderId="14" xfId="0" applyNumberFormat="1" applyFont="1" applyFill="1" applyBorder="1" applyAlignment="1">
      <alignment horizontal="center" wrapText="1"/>
    </xf>
    <xf numFmtId="166" fontId="7" fillId="3" borderId="3" xfId="0" applyNumberFormat="1" applyFont="1" applyFill="1" applyBorder="1" applyAlignment="1">
      <alignment horizontal="center" wrapText="1"/>
    </xf>
    <xf numFmtId="0" fontId="6" fillId="2" borderId="0" xfId="0" applyNumberFormat="1" applyFont="1" applyFill="1" applyBorder="1" applyAlignment="1">
      <alignment horizontal="justify" wrapText="1"/>
    </xf>
    <xf numFmtId="0" fontId="6" fillId="2" borderId="0" xfId="2" applyNumberFormat="1" applyFont="1" applyFill="1" applyBorder="1" applyAlignment="1" applyProtection="1">
      <alignment horizontal="justify" vertical="center" wrapText="1"/>
      <protection hidden="1"/>
    </xf>
    <xf numFmtId="0" fontId="6" fillId="0" borderId="0" xfId="0" applyFont="1" applyFill="1" applyBorder="1" applyAlignment="1">
      <alignment horizontal="justify" wrapText="1"/>
    </xf>
    <xf numFmtId="0" fontId="27" fillId="0" borderId="0" xfId="0" applyFont="1" applyAlignment="1">
      <alignment horizontal="justify" wrapText="1"/>
    </xf>
    <xf numFmtId="0" fontId="6" fillId="2" borderId="0" xfId="0" applyFont="1" applyFill="1" applyAlignment="1">
      <alignment horizontal="justify" wrapText="1"/>
    </xf>
    <xf numFmtId="0" fontId="14" fillId="2" borderId="0" xfId="0" applyFont="1" applyFill="1" applyAlignment="1">
      <alignment horizontal="center" wrapText="1"/>
    </xf>
    <xf numFmtId="0" fontId="6" fillId="0" borderId="0" xfId="0" applyFont="1" applyFill="1" applyAlignment="1">
      <alignment horizontal="justify" wrapText="1"/>
    </xf>
    <xf numFmtId="0" fontId="6" fillId="0" borderId="0" xfId="2" applyNumberFormat="1" applyFont="1" applyFill="1" applyBorder="1" applyAlignment="1" applyProtection="1">
      <alignment horizontal="justify" wrapText="1"/>
      <protection hidden="1"/>
    </xf>
    <xf numFmtId="0" fontId="6" fillId="2" borderId="0" xfId="0" applyFont="1" applyFill="1" applyBorder="1" applyAlignment="1">
      <alignment horizontal="justify" vertical="center"/>
    </xf>
    <xf numFmtId="0" fontId="5" fillId="2" borderId="0" xfId="0" applyNumberFormat="1" applyFont="1" applyFill="1" applyBorder="1" applyAlignment="1">
      <alignment horizontal="justify" vertical="center" wrapText="1"/>
    </xf>
    <xf numFmtId="0" fontId="19" fillId="0" borderId="0" xfId="0" applyFont="1" applyBorder="1" applyAlignment="1">
      <alignment horizontal="right"/>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cellXfs>
  <cellStyles count="3">
    <cellStyle name="Обычный" xfId="0" builtinId="0"/>
    <cellStyle name="Обычный 2" xfId="2"/>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I514"/>
  <sheetViews>
    <sheetView tabSelected="1" topLeftCell="A16" zoomScaleNormal="100" zoomScaleSheetLayoutView="100" zoomScalePageLayoutView="90" workbookViewId="0">
      <selection activeCell="B19" sqref="B19:E19"/>
    </sheetView>
  </sheetViews>
  <sheetFormatPr defaultColWidth="9.140625" defaultRowHeight="15"/>
  <cols>
    <col min="1" max="1" width="0.5703125" style="17" customWidth="1"/>
    <col min="2" max="2" width="91.85546875" style="17" customWidth="1"/>
    <col min="3" max="3" width="14" style="17" customWidth="1"/>
    <col min="4" max="4" width="13.85546875" style="17" customWidth="1"/>
    <col min="5" max="5" width="13.42578125" style="2" customWidth="1"/>
    <col min="6" max="6" width="10.28515625" style="116" customWidth="1"/>
    <col min="7" max="7" width="10.85546875" style="117" customWidth="1"/>
    <col min="8" max="8" width="10.7109375" style="58" customWidth="1"/>
    <col min="9" max="9" width="11.85546875" style="17" customWidth="1"/>
    <col min="10" max="16384" width="9.140625" style="17"/>
  </cols>
  <sheetData>
    <row r="1" spans="2:8" ht="4.9000000000000004" customHeight="1"/>
    <row r="2" spans="2:8" s="105" customFormat="1" ht="16.899999999999999" customHeight="1">
      <c r="B2" s="215" t="s">
        <v>162</v>
      </c>
      <c r="C2" s="215"/>
      <c r="D2" s="215"/>
      <c r="E2" s="215"/>
      <c r="F2" s="118"/>
      <c r="G2" s="118"/>
      <c r="H2" s="118"/>
    </row>
    <row r="3" spans="2:8" s="64" customFormat="1" ht="38.450000000000003" customHeight="1">
      <c r="B3" s="214" t="s">
        <v>169</v>
      </c>
      <c r="C3" s="214"/>
      <c r="D3" s="214"/>
      <c r="E3" s="214"/>
      <c r="F3" s="119"/>
      <c r="G3" s="119"/>
      <c r="H3" s="119"/>
    </row>
    <row r="4" spans="2:8" s="64" customFormat="1" ht="63.6" customHeight="1">
      <c r="B4" s="214" t="s">
        <v>272</v>
      </c>
      <c r="C4" s="214"/>
      <c r="D4" s="214"/>
      <c r="E4" s="214"/>
      <c r="F4" s="119"/>
      <c r="G4" s="119"/>
      <c r="H4" s="119"/>
    </row>
    <row r="5" spans="2:8" s="64" customFormat="1" ht="17.45" customHeight="1">
      <c r="B5" s="214" t="s">
        <v>170</v>
      </c>
      <c r="C5" s="214"/>
      <c r="D5" s="214"/>
      <c r="E5" s="214"/>
      <c r="F5" s="119"/>
      <c r="G5" s="119"/>
      <c r="H5" s="119"/>
    </row>
    <row r="6" spans="2:8" s="110" customFormat="1" ht="30" customHeight="1">
      <c r="B6" s="216" t="s">
        <v>235</v>
      </c>
      <c r="C6" s="216"/>
      <c r="D6" s="216"/>
      <c r="E6" s="216"/>
      <c r="F6" s="120"/>
      <c r="G6" s="120"/>
      <c r="H6" s="120"/>
    </row>
    <row r="7" spans="2:8" s="110" customFormat="1" ht="60.6" customHeight="1">
      <c r="B7" s="216" t="s">
        <v>236</v>
      </c>
      <c r="C7" s="216"/>
      <c r="D7" s="216"/>
      <c r="E7" s="216"/>
      <c r="F7" s="120"/>
      <c r="G7" s="120"/>
      <c r="H7" s="120"/>
    </row>
    <row r="8" spans="2:8" s="110" customFormat="1" ht="30" customHeight="1">
      <c r="B8" s="216" t="s">
        <v>201</v>
      </c>
      <c r="C8" s="216"/>
      <c r="D8" s="216"/>
      <c r="E8" s="216"/>
      <c r="F8" s="120"/>
      <c r="G8" s="120"/>
      <c r="H8" s="120"/>
    </row>
    <row r="9" spans="2:8" s="115" customFormat="1" ht="30.6" customHeight="1">
      <c r="B9" s="216" t="s">
        <v>237</v>
      </c>
      <c r="C9" s="216"/>
      <c r="D9" s="216"/>
      <c r="E9" s="216"/>
      <c r="F9" s="120"/>
      <c r="G9" s="120"/>
      <c r="H9" s="120"/>
    </row>
    <row r="10" spans="2:8" s="64" customFormat="1" ht="31.15" customHeight="1">
      <c r="B10" s="214" t="s">
        <v>255</v>
      </c>
      <c r="C10" s="214"/>
      <c r="D10" s="214"/>
      <c r="E10" s="214"/>
      <c r="F10" s="119"/>
      <c r="G10" s="119"/>
      <c r="H10" s="119"/>
    </row>
    <row r="11" spans="2:8" s="64" customFormat="1" ht="30.6" customHeight="1">
      <c r="B11" s="214" t="s">
        <v>173</v>
      </c>
      <c r="C11" s="214"/>
      <c r="D11" s="214"/>
      <c r="E11" s="214"/>
      <c r="F11" s="119"/>
      <c r="G11" s="119"/>
      <c r="H11" s="119"/>
    </row>
    <row r="12" spans="2:8" s="64" customFormat="1" ht="16.899999999999999" customHeight="1">
      <c r="B12" s="214" t="s">
        <v>174</v>
      </c>
      <c r="C12" s="214"/>
      <c r="D12" s="214"/>
      <c r="E12" s="214"/>
      <c r="F12" s="119"/>
      <c r="G12" s="119"/>
      <c r="H12" s="119"/>
    </row>
    <row r="13" spans="2:8" s="64" customFormat="1" ht="30" customHeight="1">
      <c r="B13" s="214" t="s">
        <v>175</v>
      </c>
      <c r="C13" s="214"/>
      <c r="D13" s="214"/>
      <c r="E13" s="214"/>
      <c r="F13" s="119"/>
      <c r="G13" s="119"/>
      <c r="H13" s="119"/>
    </row>
    <row r="14" spans="2:8" s="64" customFormat="1" ht="33" customHeight="1">
      <c r="B14" s="214" t="s">
        <v>176</v>
      </c>
      <c r="C14" s="214"/>
      <c r="D14" s="214"/>
      <c r="E14" s="214"/>
      <c r="F14" s="119"/>
      <c r="G14" s="119"/>
      <c r="H14" s="119"/>
    </row>
    <row r="15" spans="2:8" s="64" customFormat="1" ht="15.6" customHeight="1">
      <c r="B15" s="214" t="s">
        <v>177</v>
      </c>
      <c r="C15" s="214"/>
      <c r="D15" s="214"/>
      <c r="E15" s="214"/>
      <c r="F15" s="119"/>
      <c r="G15" s="119"/>
      <c r="H15" s="119"/>
    </row>
    <row r="16" spans="2:8" s="64" customFormat="1" ht="16.899999999999999" customHeight="1">
      <c r="B16" s="214" t="s">
        <v>238</v>
      </c>
      <c r="C16" s="214"/>
      <c r="D16" s="214"/>
      <c r="E16" s="214"/>
      <c r="F16" s="119"/>
      <c r="G16" s="119"/>
      <c r="H16" s="119"/>
    </row>
    <row r="17" spans="2:8" s="64" customFormat="1" ht="46.9" customHeight="1">
      <c r="B17" s="214" t="s">
        <v>266</v>
      </c>
      <c r="C17" s="214"/>
      <c r="D17" s="214"/>
      <c r="E17" s="214"/>
      <c r="F17" s="119"/>
      <c r="G17" s="119"/>
      <c r="H17" s="119"/>
    </row>
    <row r="18" spans="2:8" s="64" customFormat="1" ht="78" customHeight="1">
      <c r="B18" s="214" t="s">
        <v>171</v>
      </c>
      <c r="C18" s="214"/>
      <c r="D18" s="214"/>
      <c r="E18" s="214"/>
      <c r="F18" s="119"/>
      <c r="G18" s="119"/>
      <c r="H18" s="119"/>
    </row>
    <row r="19" spans="2:8" s="82" customFormat="1" ht="81" customHeight="1">
      <c r="B19" s="214" t="s">
        <v>239</v>
      </c>
      <c r="C19" s="214"/>
      <c r="D19" s="214"/>
      <c r="E19" s="214"/>
      <c r="F19" s="119"/>
      <c r="G19" s="119"/>
      <c r="H19" s="119"/>
    </row>
    <row r="20" spans="2:8" s="64" customFormat="1" ht="79.150000000000006" customHeight="1">
      <c r="B20" s="214" t="s">
        <v>270</v>
      </c>
      <c r="C20" s="214"/>
      <c r="D20" s="214"/>
      <c r="E20" s="214"/>
      <c r="F20" s="111"/>
      <c r="G20" s="119"/>
      <c r="H20" s="119"/>
    </row>
    <row r="21" spans="2:8" s="64" customFormat="1" ht="32.450000000000003" customHeight="1">
      <c r="B21" s="214" t="s">
        <v>172</v>
      </c>
      <c r="C21" s="214"/>
      <c r="D21" s="214"/>
      <c r="E21" s="214"/>
      <c r="F21" s="119"/>
      <c r="G21" s="119"/>
      <c r="H21" s="119"/>
    </row>
    <row r="22" spans="2:8" s="64" customFormat="1" ht="16.899999999999999" customHeight="1">
      <c r="B22" s="106" t="s">
        <v>178</v>
      </c>
      <c r="C22" s="107">
        <f>C55</f>
        <v>2970994.9000000008</v>
      </c>
      <c r="D22" s="106" t="s">
        <v>0</v>
      </c>
      <c r="E22" s="99"/>
      <c r="F22" s="111"/>
      <c r="G22" s="111"/>
      <c r="H22" s="119"/>
    </row>
    <row r="23" spans="2:8" s="64" customFormat="1" ht="16.899999999999999" customHeight="1">
      <c r="B23" s="106" t="s">
        <v>179</v>
      </c>
      <c r="C23" s="107">
        <f>D55</f>
        <v>2871072.0999999996</v>
      </c>
      <c r="D23" s="106" t="s">
        <v>0</v>
      </c>
      <c r="E23" s="99"/>
      <c r="F23" s="111"/>
      <c r="G23" s="111"/>
      <c r="H23" s="119"/>
    </row>
    <row r="24" spans="2:8" s="64" customFormat="1" ht="16.899999999999999" customHeight="1">
      <c r="B24" s="106" t="s">
        <v>180</v>
      </c>
      <c r="C24" s="107">
        <f>E55</f>
        <v>2893322.1</v>
      </c>
      <c r="D24" s="106" t="s">
        <v>0</v>
      </c>
      <c r="E24" s="99"/>
      <c r="F24" s="111"/>
      <c r="G24" s="111"/>
      <c r="H24" s="119"/>
    </row>
    <row r="25" spans="2:8" s="64" customFormat="1" ht="16.899999999999999" customHeight="1">
      <c r="B25" s="214"/>
      <c r="C25" s="214"/>
      <c r="D25" s="214"/>
      <c r="E25" s="214"/>
      <c r="F25" s="119"/>
      <c r="G25" s="119"/>
      <c r="H25" s="119"/>
    </row>
    <row r="26" spans="2:8" s="150" customFormat="1" ht="91.9" customHeight="1">
      <c r="B26" s="214" t="s">
        <v>318</v>
      </c>
      <c r="C26" s="214"/>
      <c r="D26" s="214"/>
      <c r="E26" s="214"/>
    </row>
    <row r="27" spans="2:8" s="150" customFormat="1" ht="78" customHeight="1">
      <c r="B27" s="214" t="s">
        <v>319</v>
      </c>
      <c r="C27" s="214"/>
      <c r="D27" s="214"/>
      <c r="E27" s="214"/>
    </row>
    <row r="28" spans="2:8" ht="39" customHeight="1">
      <c r="B28" s="213" t="s">
        <v>281</v>
      </c>
      <c r="C28" s="213"/>
      <c r="D28" s="213"/>
      <c r="E28" s="213"/>
    </row>
    <row r="29" spans="2:8" ht="15" customHeight="1">
      <c r="B29" s="220" t="s">
        <v>134</v>
      </c>
      <c r="C29" s="220"/>
      <c r="D29" s="220"/>
      <c r="E29" s="220"/>
    </row>
    <row r="30" spans="2:8" ht="21" customHeight="1">
      <c r="B30" s="101" t="s">
        <v>164</v>
      </c>
      <c r="C30" s="89" t="s">
        <v>27</v>
      </c>
      <c r="D30" s="89" t="s">
        <v>146</v>
      </c>
      <c r="E30" s="89" t="s">
        <v>147</v>
      </c>
    </row>
    <row r="31" spans="2:8" ht="30.6" customHeight="1">
      <c r="B31" s="90" t="s">
        <v>183</v>
      </c>
      <c r="C31" s="93">
        <f>C68</f>
        <v>1462155.6</v>
      </c>
      <c r="D31" s="93">
        <f t="shared" ref="D31:E31" si="0">D68</f>
        <v>1464008.5</v>
      </c>
      <c r="E31" s="93">
        <f t="shared" si="0"/>
        <v>1461781.8000000003</v>
      </c>
      <c r="F31" s="121"/>
      <c r="G31" s="122"/>
      <c r="H31" s="21"/>
    </row>
    <row r="32" spans="2:8" s="29" customFormat="1" ht="15.75">
      <c r="B32" s="91" t="s">
        <v>184</v>
      </c>
      <c r="C32" s="92">
        <f>C98</f>
        <v>241966.3</v>
      </c>
      <c r="D32" s="92">
        <f>D98</f>
        <v>239325.19999999998</v>
      </c>
      <c r="E32" s="92">
        <f>E98</f>
        <v>235892.19999999998</v>
      </c>
      <c r="F32" s="121"/>
      <c r="G32" s="123"/>
      <c r="H32" s="123"/>
    </row>
    <row r="33" spans="2:8" s="29" customFormat="1" ht="30">
      <c r="B33" s="90" t="s">
        <v>185</v>
      </c>
      <c r="C33" s="92">
        <f>C120</f>
        <v>123355.8</v>
      </c>
      <c r="D33" s="92">
        <f>D120</f>
        <v>123084.5</v>
      </c>
      <c r="E33" s="92">
        <f>E120</f>
        <v>123039.5</v>
      </c>
      <c r="F33" s="121"/>
      <c r="G33" s="123"/>
      <c r="H33" s="123"/>
    </row>
    <row r="34" spans="2:8" s="29" customFormat="1" ht="30">
      <c r="B34" s="90" t="s">
        <v>186</v>
      </c>
      <c r="C34" s="93">
        <f>C139</f>
        <v>15512.300000000001</v>
      </c>
      <c r="D34" s="93">
        <f>D139</f>
        <v>15467.300000000001</v>
      </c>
      <c r="E34" s="93">
        <f>E139</f>
        <v>15512.300000000001</v>
      </c>
      <c r="F34" s="121"/>
      <c r="G34" s="123"/>
      <c r="H34" s="123"/>
    </row>
    <row r="35" spans="2:8" ht="30">
      <c r="B35" s="90" t="s">
        <v>187</v>
      </c>
      <c r="C35" s="93">
        <f>C159</f>
        <v>76108.7</v>
      </c>
      <c r="D35" s="114">
        <f>D159</f>
        <v>92620.6</v>
      </c>
      <c r="E35" s="93">
        <f>E159</f>
        <v>59889</v>
      </c>
      <c r="F35" s="121"/>
      <c r="G35" s="122"/>
      <c r="H35" s="21"/>
    </row>
    <row r="36" spans="2:8" s="30" customFormat="1" ht="30">
      <c r="B36" s="90" t="s">
        <v>188</v>
      </c>
      <c r="C36" s="93">
        <f>C180</f>
        <v>57421.599999999999</v>
      </c>
      <c r="D36" s="93">
        <f>D180</f>
        <v>54560.4</v>
      </c>
      <c r="E36" s="93">
        <f>E180</f>
        <v>0</v>
      </c>
      <c r="F36" s="124"/>
      <c r="G36" s="125"/>
      <c r="H36" s="126"/>
    </row>
    <row r="37" spans="2:8" ht="30">
      <c r="B37" s="90" t="s">
        <v>189</v>
      </c>
      <c r="C37" s="93">
        <f>C196</f>
        <v>12954.2</v>
      </c>
      <c r="D37" s="93">
        <f>D196</f>
        <v>12909.4</v>
      </c>
      <c r="E37" s="93">
        <f>E196</f>
        <v>12932.7</v>
      </c>
      <c r="F37" s="113"/>
      <c r="G37" s="58"/>
    </row>
    <row r="38" spans="2:8" ht="45">
      <c r="B38" s="90" t="s">
        <v>190</v>
      </c>
      <c r="C38" s="93">
        <f>C218</f>
        <v>25226.100000000002</v>
      </c>
      <c r="D38" s="93">
        <f>D218</f>
        <v>24916.300000000003</v>
      </c>
      <c r="E38" s="93">
        <f>E218</f>
        <v>25088.800000000003</v>
      </c>
      <c r="F38" s="113"/>
      <c r="G38" s="58"/>
    </row>
    <row r="39" spans="2:8" ht="16.899999999999999" customHeight="1">
      <c r="B39" s="90" t="s">
        <v>191</v>
      </c>
      <c r="C39" s="93">
        <f>C236</f>
        <v>750</v>
      </c>
      <c r="D39" s="93">
        <f>D236</f>
        <v>100</v>
      </c>
      <c r="E39" s="93">
        <f>E236</f>
        <v>0</v>
      </c>
      <c r="F39" s="113"/>
      <c r="G39" s="58"/>
    </row>
    <row r="40" spans="2:8" ht="45">
      <c r="B40" s="90" t="s">
        <v>192</v>
      </c>
      <c r="C40" s="93">
        <f>C250</f>
        <v>31094</v>
      </c>
      <c r="D40" s="93">
        <f>D250</f>
        <v>30655.8</v>
      </c>
      <c r="E40" s="93">
        <f>E250</f>
        <v>0</v>
      </c>
      <c r="F40" s="113"/>
      <c r="G40" s="58"/>
    </row>
    <row r="41" spans="2:8" ht="16.899999999999999" customHeight="1">
      <c r="B41" s="90" t="s">
        <v>193</v>
      </c>
      <c r="C41" s="93">
        <f>C268</f>
        <v>17688.7</v>
      </c>
      <c r="D41" s="93">
        <f>D268</f>
        <v>15561.9</v>
      </c>
      <c r="E41" s="93">
        <f>E268</f>
        <v>14161.9</v>
      </c>
      <c r="F41" s="113"/>
    </row>
    <row r="42" spans="2:8" ht="16.899999999999999" customHeight="1">
      <c r="B42" s="90" t="s">
        <v>194</v>
      </c>
      <c r="C42" s="93">
        <f>C288</f>
        <v>38343.9</v>
      </c>
      <c r="D42" s="93">
        <f>D288</f>
        <v>36356.800000000003</v>
      </c>
      <c r="E42" s="93">
        <f>E288</f>
        <v>0</v>
      </c>
      <c r="F42" s="113"/>
    </row>
    <row r="43" spans="2:8" s="18" customFormat="1" ht="30">
      <c r="B43" s="90" t="s">
        <v>195</v>
      </c>
      <c r="C43" s="93">
        <f>C307</f>
        <v>48878.100000000006</v>
      </c>
      <c r="D43" s="93">
        <f>D307</f>
        <v>23530.6</v>
      </c>
      <c r="E43" s="93">
        <f>E307</f>
        <v>19083.2</v>
      </c>
      <c r="F43" s="127"/>
      <c r="G43" s="128"/>
      <c r="H43" s="129"/>
    </row>
    <row r="44" spans="2:8" s="18" customFormat="1" ht="60">
      <c r="B44" s="90" t="s">
        <v>196</v>
      </c>
      <c r="C44" s="93">
        <f>C333</f>
        <v>39417</v>
      </c>
      <c r="D44" s="93">
        <f>D333</f>
        <v>73329.8</v>
      </c>
      <c r="E44" s="93">
        <f>E333</f>
        <v>0</v>
      </c>
      <c r="F44" s="130"/>
      <c r="G44" s="128"/>
      <c r="H44" s="129"/>
    </row>
    <row r="45" spans="2:8" ht="30">
      <c r="B45" s="90" t="s">
        <v>197</v>
      </c>
      <c r="C45" s="93">
        <f>C354</f>
        <v>430188.20000000007</v>
      </c>
      <c r="D45" s="93">
        <f>D354</f>
        <v>420942.3</v>
      </c>
      <c r="E45" s="93">
        <f>E354</f>
        <v>423376.50000000006</v>
      </c>
      <c r="F45" s="113"/>
    </row>
    <row r="46" spans="2:8" s="39" customFormat="1" ht="30">
      <c r="B46" s="90" t="s">
        <v>198</v>
      </c>
      <c r="C46" s="93">
        <f>C387</f>
        <v>59273.599999999999</v>
      </c>
      <c r="D46" s="93">
        <f>D387</f>
        <v>62253.3</v>
      </c>
      <c r="E46" s="93">
        <f>E387</f>
        <v>64601.5</v>
      </c>
      <c r="F46" s="131"/>
      <c r="G46" s="132"/>
      <c r="H46" s="133"/>
    </row>
    <row r="47" spans="2:8" s="39" customFormat="1" ht="30">
      <c r="B47" s="90" t="s">
        <v>199</v>
      </c>
      <c r="C47" s="93">
        <f>C406</f>
        <v>190566.39999999999</v>
      </c>
      <c r="D47" s="93">
        <f>D406</f>
        <v>156597.19999999998</v>
      </c>
      <c r="E47" s="93">
        <f>E406</f>
        <v>123571.29999999999</v>
      </c>
      <c r="F47" s="131"/>
      <c r="G47" s="132"/>
      <c r="H47" s="133"/>
    </row>
    <row r="48" spans="2:8" s="30" customFormat="1" ht="30">
      <c r="B48" s="90" t="s">
        <v>200</v>
      </c>
      <c r="C48" s="93">
        <f>C425</f>
        <v>75242.2</v>
      </c>
      <c r="D48" s="93">
        <f>D425</f>
        <v>0</v>
      </c>
      <c r="E48" s="93">
        <f>E425</f>
        <v>0</v>
      </c>
      <c r="F48" s="124"/>
      <c r="G48" s="125"/>
      <c r="H48" s="126"/>
    </row>
    <row r="49" spans="2:8" s="96" customFormat="1" ht="16.899999999999999" customHeight="1">
      <c r="B49" s="100" t="s">
        <v>148</v>
      </c>
      <c r="C49" s="95">
        <f>SUM(C31:C48)</f>
        <v>2946142.7000000007</v>
      </c>
      <c r="D49" s="95">
        <f t="shared" ref="D49:E49" si="1">SUM(D31:D48)</f>
        <v>2846219.8999999994</v>
      </c>
      <c r="E49" s="95">
        <f t="shared" si="1"/>
        <v>2578930.7000000002</v>
      </c>
      <c r="F49" s="134"/>
      <c r="G49" s="135"/>
      <c r="H49" s="136"/>
    </row>
    <row r="50" spans="2:8" s="30" customFormat="1" ht="12" customHeight="1">
      <c r="B50" s="68"/>
      <c r="C50" s="97"/>
      <c r="D50" s="98"/>
      <c r="E50" s="98"/>
      <c r="F50" s="124"/>
      <c r="G50" s="125"/>
      <c r="H50" s="126"/>
    </row>
    <row r="51" spans="2:8" s="30" customFormat="1" ht="42" customHeight="1">
      <c r="B51" s="197" t="s">
        <v>285</v>
      </c>
      <c r="C51" s="197"/>
      <c r="D51" s="197"/>
      <c r="E51" s="197"/>
      <c r="F51" s="124"/>
      <c r="G51" s="125"/>
      <c r="H51" s="126"/>
    </row>
    <row r="52" spans="2:8" s="30" customFormat="1" ht="23.45" customHeight="1">
      <c r="B52" s="199" t="s">
        <v>286</v>
      </c>
      <c r="C52" s="199"/>
      <c r="D52" s="199"/>
      <c r="E52" s="199"/>
      <c r="F52" s="124"/>
      <c r="G52" s="125"/>
      <c r="H52" s="126"/>
    </row>
    <row r="53" spans="2:8" s="30" customFormat="1" ht="13.15" customHeight="1">
      <c r="B53" s="220" t="s">
        <v>134</v>
      </c>
      <c r="C53" s="220"/>
      <c r="D53" s="220"/>
      <c r="E53" s="220"/>
      <c r="F53" s="124"/>
      <c r="G53" s="125"/>
      <c r="H53" s="126"/>
    </row>
    <row r="54" spans="2:8" s="2" customFormat="1" ht="18" customHeight="1">
      <c r="B54" s="94" t="s">
        <v>163</v>
      </c>
      <c r="C54" s="89" t="s">
        <v>27</v>
      </c>
      <c r="D54" s="89" t="s">
        <v>146</v>
      </c>
      <c r="E54" s="89" t="s">
        <v>147</v>
      </c>
      <c r="F54" s="137"/>
      <c r="G54" s="138"/>
      <c r="H54" s="16"/>
    </row>
    <row r="55" spans="2:8" s="30" customFormat="1" ht="17.45" customHeight="1">
      <c r="B55" s="11" t="s">
        <v>165</v>
      </c>
      <c r="C55" s="104">
        <f>C56+C58</f>
        <v>2970994.9000000008</v>
      </c>
      <c r="D55" s="104">
        <f t="shared" ref="D55:E55" si="2">D56+D58</f>
        <v>2871072.0999999996</v>
      </c>
      <c r="E55" s="104">
        <f t="shared" si="2"/>
        <v>2893322.1</v>
      </c>
      <c r="F55" s="124"/>
      <c r="G55" s="125"/>
      <c r="H55" s="126"/>
    </row>
    <row r="56" spans="2:8" s="96" customFormat="1" ht="17.45" customHeight="1">
      <c r="B56" s="108" t="s">
        <v>166</v>
      </c>
      <c r="C56" s="109">
        <f>C49</f>
        <v>2946142.7000000007</v>
      </c>
      <c r="D56" s="109">
        <f>D49</f>
        <v>2846219.8999999994</v>
      </c>
      <c r="E56" s="109">
        <f>E49</f>
        <v>2578930.7000000002</v>
      </c>
      <c r="F56" s="134"/>
      <c r="G56" s="135"/>
      <c r="H56" s="136"/>
    </row>
    <row r="57" spans="2:8" s="182" customFormat="1" ht="15.6" customHeight="1">
      <c r="B57" s="180" t="s">
        <v>167</v>
      </c>
      <c r="C57" s="181">
        <f>C56/C55*100</f>
        <v>99.163505800699951</v>
      </c>
      <c r="D57" s="181">
        <f t="shared" ref="D57:E57" si="3">D56/D55*100</f>
        <v>99.134393037360496</v>
      </c>
      <c r="E57" s="181">
        <f t="shared" si="3"/>
        <v>89.13389560049329</v>
      </c>
      <c r="F57" s="139"/>
      <c r="G57" s="139"/>
      <c r="H57" s="139"/>
    </row>
    <row r="58" spans="2:8" s="96" customFormat="1" ht="17.45" customHeight="1">
      <c r="B58" s="108" t="s">
        <v>168</v>
      </c>
      <c r="C58" s="109">
        <f>C439</f>
        <v>24852.2</v>
      </c>
      <c r="D58" s="109">
        <f>D439</f>
        <v>24852.2</v>
      </c>
      <c r="E58" s="109">
        <f>C470+E439</f>
        <v>314391.40000000002</v>
      </c>
      <c r="F58" s="134"/>
      <c r="G58" s="134"/>
      <c r="H58" s="136"/>
    </row>
    <row r="59" spans="2:8" s="182" customFormat="1" ht="15.6" customHeight="1">
      <c r="B59" s="180" t="s">
        <v>167</v>
      </c>
      <c r="C59" s="181">
        <f>C58/C55*100</f>
        <v>0.83649419930003888</v>
      </c>
      <c r="D59" s="181">
        <f t="shared" ref="D59:E59" si="4">D58/D55*100</f>
        <v>0.86560696263949644</v>
      </c>
      <c r="E59" s="181">
        <f t="shared" si="4"/>
        <v>10.866104399506712</v>
      </c>
      <c r="F59" s="139"/>
      <c r="G59" s="139"/>
      <c r="H59" s="139"/>
    </row>
    <row r="60" spans="2:8" s="30" customFormat="1" ht="12" customHeight="1">
      <c r="B60" s="102"/>
      <c r="C60" s="103"/>
      <c r="D60" s="103"/>
      <c r="E60" s="103"/>
      <c r="F60" s="124"/>
      <c r="G60" s="125"/>
      <c r="H60" s="126"/>
    </row>
    <row r="61" spans="2:8" s="30" customFormat="1" ht="33" customHeight="1">
      <c r="B61" s="199" t="s">
        <v>181</v>
      </c>
      <c r="C61" s="199"/>
      <c r="D61" s="199"/>
      <c r="E61" s="199"/>
      <c r="F61" s="124"/>
      <c r="G61" s="125"/>
      <c r="H61" s="126"/>
    </row>
    <row r="62" spans="2:8" s="41" customFormat="1" ht="18.600000000000001" customHeight="1">
      <c r="B62" s="199" t="s">
        <v>149</v>
      </c>
      <c r="C62" s="199"/>
      <c r="D62" s="199"/>
      <c r="E62" s="199"/>
      <c r="F62" s="140"/>
      <c r="G62" s="141"/>
      <c r="H62" s="141"/>
    </row>
    <row r="63" spans="2:8" s="41" customFormat="1" ht="19.899999999999999" customHeight="1">
      <c r="B63" s="197" t="s">
        <v>150</v>
      </c>
      <c r="C63" s="197"/>
      <c r="D63" s="197"/>
      <c r="E63" s="197"/>
      <c r="F63" s="140"/>
      <c r="G63" s="141"/>
      <c r="H63" s="141"/>
    </row>
    <row r="64" spans="2:8" s="41" customFormat="1" ht="30.6" customHeight="1">
      <c r="B64" s="197" t="s">
        <v>151</v>
      </c>
      <c r="C64" s="197"/>
      <c r="D64" s="197"/>
      <c r="E64" s="197"/>
      <c r="F64" s="140"/>
      <c r="G64" s="141"/>
      <c r="H64" s="141"/>
    </row>
    <row r="65" spans="2:8" s="42" customFormat="1" ht="31.15" customHeight="1">
      <c r="B65" s="197" t="s">
        <v>23</v>
      </c>
      <c r="C65" s="197"/>
      <c r="D65" s="197"/>
      <c r="E65" s="197"/>
      <c r="F65" s="142"/>
      <c r="G65" s="143"/>
      <c r="H65" s="143"/>
    </row>
    <row r="66" spans="2:8" s="41" customFormat="1" ht="15.6" customHeight="1">
      <c r="B66" s="43"/>
      <c r="C66" s="19"/>
      <c r="D66" s="19"/>
      <c r="E66" s="68" t="s">
        <v>134</v>
      </c>
      <c r="F66" s="140"/>
      <c r="G66" s="141"/>
      <c r="H66" s="141"/>
    </row>
    <row r="67" spans="2:8" s="30" customFormat="1" ht="18.600000000000001" customHeight="1">
      <c r="B67" s="34" t="s">
        <v>5</v>
      </c>
      <c r="C67" s="1" t="s">
        <v>27</v>
      </c>
      <c r="D67" s="1" t="s">
        <v>2</v>
      </c>
      <c r="E67" s="1" t="s">
        <v>28</v>
      </c>
      <c r="F67" s="124"/>
      <c r="G67" s="125"/>
      <c r="H67" s="126"/>
    </row>
    <row r="68" spans="2:8" ht="17.45" customHeight="1">
      <c r="B68" s="35" t="s">
        <v>21</v>
      </c>
      <c r="C68" s="36">
        <f>C72+C73++C74+C75+C76+C77+C78</f>
        <v>1462155.6</v>
      </c>
      <c r="D68" s="36">
        <f t="shared" ref="D68:E68" si="5">D72+D73++D74+D75+D76+D77+D78</f>
        <v>1464008.5</v>
      </c>
      <c r="E68" s="36">
        <f t="shared" si="5"/>
        <v>1461781.8000000003</v>
      </c>
      <c r="F68" s="113"/>
      <c r="G68" s="58"/>
    </row>
    <row r="69" spans="2:8" ht="17.45" customHeight="1">
      <c r="B69" s="65" t="s">
        <v>16</v>
      </c>
      <c r="C69" s="66">
        <f>292761.2-213.5</f>
        <v>292547.7</v>
      </c>
      <c r="D69" s="66">
        <f>285782.9-213.5</f>
        <v>285569.40000000002</v>
      </c>
      <c r="E69" s="66">
        <f>283556.2-213.5</f>
        <v>283342.7</v>
      </c>
      <c r="F69" s="113"/>
      <c r="G69" s="58"/>
    </row>
    <row r="70" spans="2:8" ht="17.45" customHeight="1">
      <c r="B70" s="65" t="s">
        <v>17</v>
      </c>
      <c r="C70" s="66">
        <v>1169607.8999999999</v>
      </c>
      <c r="D70" s="66">
        <v>1178439.1000000001</v>
      </c>
      <c r="E70" s="66">
        <v>1178439.1000000001</v>
      </c>
      <c r="F70" s="113"/>
      <c r="G70" s="58"/>
    </row>
    <row r="71" spans="2:8" ht="17.45" customHeight="1">
      <c r="B71" s="65" t="s">
        <v>18</v>
      </c>
      <c r="C71" s="66">
        <v>0</v>
      </c>
      <c r="D71" s="66">
        <v>0</v>
      </c>
      <c r="E71" s="66">
        <v>0</v>
      </c>
      <c r="F71" s="113"/>
      <c r="G71" s="58"/>
    </row>
    <row r="72" spans="2:8" s="32" customFormat="1" ht="19.149999999999999" customHeight="1">
      <c r="B72" s="5" t="s">
        <v>152</v>
      </c>
      <c r="C72" s="69">
        <v>618497.6</v>
      </c>
      <c r="D72" s="69">
        <v>627975.80000000005</v>
      </c>
      <c r="E72" s="69">
        <v>627975.80000000005</v>
      </c>
      <c r="F72" s="145"/>
      <c r="G72" s="145"/>
      <c r="H72" s="145"/>
    </row>
    <row r="73" spans="2:8" ht="19.149999999999999" customHeight="1">
      <c r="B73" s="8" t="s">
        <v>15</v>
      </c>
      <c r="C73" s="14">
        <v>10681</v>
      </c>
      <c r="D73" s="14">
        <v>3080.7</v>
      </c>
      <c r="E73" s="14">
        <v>952</v>
      </c>
      <c r="F73" s="58"/>
      <c r="G73" s="58"/>
    </row>
    <row r="74" spans="2:8" ht="19.149999999999999" customHeight="1">
      <c r="B74" s="7" t="s">
        <v>19</v>
      </c>
      <c r="C74" s="44">
        <v>714061.9</v>
      </c>
      <c r="D74" s="38">
        <v>713070.9</v>
      </c>
      <c r="E74" s="6">
        <v>713070.9</v>
      </c>
      <c r="F74" s="58"/>
      <c r="G74" s="58"/>
    </row>
    <row r="75" spans="2:8" ht="19.149999999999999" customHeight="1">
      <c r="B75" s="7" t="s">
        <v>153</v>
      </c>
      <c r="C75" s="44">
        <f>48601.4-213.5</f>
        <v>48387.9</v>
      </c>
      <c r="D75" s="38">
        <f>48549.4-213.5</f>
        <v>48335.9</v>
      </c>
      <c r="E75" s="6">
        <f>48451.4-213.5</f>
        <v>48237.9</v>
      </c>
      <c r="F75" s="58"/>
      <c r="G75" s="58"/>
    </row>
    <row r="76" spans="2:8" s="32" customFormat="1" ht="19.149999999999999" customHeight="1">
      <c r="B76" s="70" t="s">
        <v>20</v>
      </c>
      <c r="C76" s="69">
        <v>45735.8</v>
      </c>
      <c r="D76" s="69">
        <v>45735.8</v>
      </c>
      <c r="E76" s="69">
        <v>45735.8</v>
      </c>
      <c r="F76" s="145"/>
      <c r="G76" s="145"/>
      <c r="H76" s="145"/>
    </row>
    <row r="77" spans="2:8" s="30" customFormat="1" ht="19.149999999999999" customHeight="1">
      <c r="B77" s="7" t="s">
        <v>154</v>
      </c>
      <c r="C77" s="44">
        <v>652.1</v>
      </c>
      <c r="D77" s="44">
        <v>652.1</v>
      </c>
      <c r="E77" s="44">
        <v>652.1</v>
      </c>
      <c r="F77" s="126"/>
      <c r="G77" s="126"/>
      <c r="H77" s="126"/>
    </row>
    <row r="78" spans="2:8" s="30" customFormat="1" ht="19.149999999999999" customHeight="1">
      <c r="B78" s="70" t="s">
        <v>155</v>
      </c>
      <c r="C78" s="69">
        <v>24139.3</v>
      </c>
      <c r="D78" s="69">
        <v>25157.3</v>
      </c>
      <c r="E78" s="69">
        <v>25157.3</v>
      </c>
      <c r="F78" s="126"/>
      <c r="G78" s="126"/>
      <c r="H78" s="126"/>
    </row>
    <row r="79" spans="2:8" s="30" customFormat="1" ht="12" customHeight="1">
      <c r="B79" s="43"/>
      <c r="C79" s="43"/>
      <c r="D79" s="43"/>
      <c r="E79" s="43"/>
      <c r="F79" s="124"/>
      <c r="G79" s="125"/>
      <c r="H79" s="126"/>
    </row>
    <row r="80" spans="2:8" ht="31.15" customHeight="1">
      <c r="B80" s="197" t="s">
        <v>56</v>
      </c>
      <c r="C80" s="197"/>
      <c r="D80" s="197"/>
      <c r="E80" s="197"/>
    </row>
    <row r="81" spans="1:8" ht="111.6" customHeight="1">
      <c r="B81" s="211" t="s">
        <v>241</v>
      </c>
      <c r="C81" s="211"/>
      <c r="D81" s="211"/>
      <c r="E81" s="211"/>
      <c r="G81" s="116"/>
      <c r="H81" s="116"/>
    </row>
    <row r="82" spans="1:8" s="30" customFormat="1" ht="46.15" customHeight="1">
      <c r="B82" s="197" t="s">
        <v>213</v>
      </c>
      <c r="C82" s="197"/>
      <c r="D82" s="197"/>
      <c r="E82" s="197"/>
      <c r="F82" s="124"/>
      <c r="G82" s="124"/>
      <c r="H82" s="124"/>
    </row>
    <row r="83" spans="1:8" s="30" customFormat="1" ht="32.450000000000003" customHeight="1">
      <c r="B83" s="197" t="s">
        <v>161</v>
      </c>
      <c r="C83" s="197"/>
      <c r="D83" s="197"/>
      <c r="E83" s="197"/>
      <c r="F83" s="124"/>
      <c r="G83" s="125"/>
      <c r="H83" s="126"/>
    </row>
    <row r="84" spans="1:8" ht="93.6" customHeight="1">
      <c r="B84" s="211" t="s">
        <v>242</v>
      </c>
      <c r="C84" s="211"/>
      <c r="D84" s="211"/>
      <c r="E84" s="211"/>
    </row>
    <row r="85" spans="1:8" s="30" customFormat="1" ht="63.6" customHeight="1">
      <c r="B85" s="197" t="s">
        <v>220</v>
      </c>
      <c r="C85" s="197"/>
      <c r="D85" s="197"/>
      <c r="E85" s="197"/>
      <c r="F85" s="124"/>
      <c r="G85" s="125"/>
      <c r="H85" s="126"/>
    </row>
    <row r="86" spans="1:8" ht="95.45" customHeight="1">
      <c r="B86" s="211" t="s">
        <v>211</v>
      </c>
      <c r="C86" s="211"/>
      <c r="D86" s="211"/>
      <c r="E86" s="211"/>
    </row>
    <row r="87" spans="1:8" s="46" customFormat="1" ht="31.9" customHeight="1">
      <c r="B87" s="197" t="s">
        <v>214</v>
      </c>
      <c r="C87" s="197"/>
      <c r="D87" s="197"/>
      <c r="E87" s="197"/>
      <c r="F87" s="112"/>
      <c r="G87" s="146"/>
      <c r="H87" s="147"/>
    </row>
    <row r="88" spans="1:8" ht="33" customHeight="1">
      <c r="B88" s="211" t="s">
        <v>159</v>
      </c>
      <c r="C88" s="211"/>
      <c r="D88" s="211"/>
      <c r="E88" s="211"/>
    </row>
    <row r="89" spans="1:8" ht="143.44999999999999" customHeight="1">
      <c r="A89" s="197" t="s">
        <v>240</v>
      </c>
      <c r="B89" s="197"/>
      <c r="C89" s="197"/>
      <c r="D89" s="197"/>
      <c r="E89" s="197"/>
    </row>
    <row r="90" spans="1:8" s="46" customFormat="1" ht="79.150000000000006" customHeight="1">
      <c r="B90" s="197" t="s">
        <v>160</v>
      </c>
      <c r="C90" s="197"/>
      <c r="D90" s="197"/>
      <c r="E90" s="197"/>
      <c r="F90" s="112"/>
      <c r="G90" s="146"/>
      <c r="H90" s="147"/>
    </row>
    <row r="91" spans="1:8" s="30" customFormat="1" ht="10.9" customHeight="1">
      <c r="B91" s="43"/>
      <c r="C91" s="43"/>
      <c r="D91" s="43"/>
      <c r="E91" s="43"/>
      <c r="F91" s="124"/>
      <c r="G91" s="125"/>
      <c r="H91" s="126"/>
    </row>
    <row r="92" spans="1:8" s="41" customFormat="1" ht="18.600000000000001" customHeight="1">
      <c r="B92" s="199" t="s">
        <v>3</v>
      </c>
      <c r="C92" s="199"/>
      <c r="D92" s="199"/>
      <c r="E92" s="199"/>
      <c r="F92" s="140"/>
      <c r="G92" s="141"/>
      <c r="H92" s="141"/>
    </row>
    <row r="93" spans="1:8" s="41" customFormat="1" ht="19.899999999999999" customHeight="1">
      <c r="B93" s="197" t="s">
        <v>22</v>
      </c>
      <c r="C93" s="197"/>
      <c r="D93" s="197"/>
      <c r="E93" s="197"/>
      <c r="F93" s="140"/>
      <c r="G93" s="141"/>
      <c r="H93" s="141"/>
    </row>
    <row r="94" spans="1:8" s="41" customFormat="1" ht="30.6" customHeight="1">
      <c r="B94" s="197" t="s">
        <v>45</v>
      </c>
      <c r="C94" s="197"/>
      <c r="D94" s="197"/>
      <c r="E94" s="197"/>
      <c r="F94" s="140"/>
      <c r="G94" s="141"/>
      <c r="H94" s="141"/>
    </row>
    <row r="95" spans="1:8" s="42" customFormat="1" ht="31.15" customHeight="1">
      <c r="B95" s="197" t="s">
        <v>24</v>
      </c>
      <c r="C95" s="197"/>
      <c r="D95" s="197"/>
      <c r="E95" s="197"/>
      <c r="F95" s="142"/>
      <c r="G95" s="143"/>
      <c r="H95" s="143"/>
    </row>
    <row r="96" spans="1:8" s="41" customFormat="1" ht="15.6" customHeight="1">
      <c r="B96" s="43"/>
      <c r="C96" s="19"/>
      <c r="D96" s="19"/>
      <c r="E96" s="68" t="s">
        <v>134</v>
      </c>
      <c r="F96" s="140"/>
      <c r="G96" s="141"/>
      <c r="H96" s="141"/>
    </row>
    <row r="97" spans="2:8" s="30" customFormat="1" ht="18.600000000000001" customHeight="1">
      <c r="B97" s="34" t="s">
        <v>5</v>
      </c>
      <c r="C97" s="1" t="s">
        <v>27</v>
      </c>
      <c r="D97" s="1" t="s">
        <v>2</v>
      </c>
      <c r="E97" s="1" t="s">
        <v>28</v>
      </c>
      <c r="F97" s="124"/>
      <c r="G97" s="125"/>
      <c r="H97" s="126"/>
    </row>
    <row r="98" spans="2:8" ht="17.45" customHeight="1">
      <c r="B98" s="35" t="s">
        <v>21</v>
      </c>
      <c r="C98" s="36">
        <f>C102+C103++C104+C105+C106</f>
        <v>241966.3</v>
      </c>
      <c r="D98" s="36">
        <f t="shared" ref="D98:E98" si="6">D102+D103++D104+D105+D106</f>
        <v>239325.19999999998</v>
      </c>
      <c r="E98" s="36">
        <f t="shared" si="6"/>
        <v>235892.19999999998</v>
      </c>
      <c r="F98" s="113"/>
      <c r="G98" s="58"/>
    </row>
    <row r="99" spans="2:8" ht="17.45" customHeight="1">
      <c r="B99" s="65" t="s">
        <v>16</v>
      </c>
      <c r="C99" s="66">
        <v>240212.9</v>
      </c>
      <c r="D99" s="66">
        <v>237991.8</v>
      </c>
      <c r="E99" s="66">
        <v>234926.9</v>
      </c>
      <c r="F99" s="113"/>
      <c r="G99" s="58"/>
    </row>
    <row r="100" spans="2:8" ht="17.45" customHeight="1">
      <c r="B100" s="65" t="s">
        <v>17</v>
      </c>
      <c r="C100" s="66">
        <v>1753.4</v>
      </c>
      <c r="D100" s="66">
        <v>1333.4</v>
      </c>
      <c r="E100" s="66">
        <v>965.3</v>
      </c>
      <c r="F100" s="113"/>
      <c r="G100" s="58"/>
    </row>
    <row r="101" spans="2:8" ht="17.45" customHeight="1">
      <c r="B101" s="65" t="s">
        <v>18</v>
      </c>
      <c r="C101" s="66">
        <v>0</v>
      </c>
      <c r="D101" s="66">
        <v>0</v>
      </c>
      <c r="E101" s="66">
        <v>0</v>
      </c>
      <c r="F101" s="113"/>
      <c r="G101" s="58"/>
    </row>
    <row r="102" spans="2:8" s="32" customFormat="1" ht="19.899999999999999" customHeight="1">
      <c r="B102" s="5" t="s">
        <v>25</v>
      </c>
      <c r="C102" s="69">
        <v>458.7</v>
      </c>
      <c r="D102" s="69">
        <v>460</v>
      </c>
      <c r="E102" s="69">
        <v>459.4</v>
      </c>
      <c r="F102" s="145"/>
      <c r="G102" s="145"/>
      <c r="H102" s="145"/>
    </row>
    <row r="103" spans="2:8" ht="19.899999999999999" customHeight="1">
      <c r="B103" s="8" t="s">
        <v>26</v>
      </c>
      <c r="C103" s="14">
        <v>20</v>
      </c>
      <c r="D103" s="14">
        <v>20</v>
      </c>
      <c r="E103" s="14">
        <v>20</v>
      </c>
      <c r="F103" s="58"/>
      <c r="G103" s="58"/>
    </row>
    <row r="104" spans="2:8" ht="19.899999999999999" customHeight="1">
      <c r="B104" s="7" t="s">
        <v>29</v>
      </c>
      <c r="C104" s="44">
        <v>5324</v>
      </c>
      <c r="D104" s="38">
        <v>1178.5999999999999</v>
      </c>
      <c r="E104" s="6">
        <v>746.2</v>
      </c>
      <c r="F104" s="58"/>
      <c r="G104" s="58"/>
    </row>
    <row r="105" spans="2:8" ht="29.45" customHeight="1">
      <c r="B105" s="7" t="s">
        <v>30</v>
      </c>
      <c r="C105" s="44">
        <v>3072.7</v>
      </c>
      <c r="D105" s="38">
        <v>5995.7</v>
      </c>
      <c r="E105" s="6">
        <v>2995.7</v>
      </c>
      <c r="F105" s="58"/>
      <c r="G105" s="58"/>
    </row>
    <row r="106" spans="2:8" s="32" customFormat="1" ht="29.45" customHeight="1">
      <c r="B106" s="70" t="s">
        <v>31</v>
      </c>
      <c r="C106" s="69">
        <v>233090.9</v>
      </c>
      <c r="D106" s="69">
        <v>231670.9</v>
      </c>
      <c r="E106" s="69">
        <v>231670.9</v>
      </c>
      <c r="F106" s="145"/>
      <c r="G106" s="145"/>
      <c r="H106" s="145"/>
    </row>
    <row r="107" spans="2:8" s="46" customFormat="1" ht="9.6" customHeight="1">
      <c r="B107" s="40"/>
      <c r="C107" s="20"/>
      <c r="D107" s="20"/>
      <c r="E107" s="20"/>
      <c r="F107" s="112"/>
      <c r="G107" s="146"/>
      <c r="H107" s="147"/>
    </row>
    <row r="108" spans="2:8" ht="34.15" customHeight="1">
      <c r="B108" s="197" t="s">
        <v>56</v>
      </c>
      <c r="C108" s="197"/>
      <c r="D108" s="197"/>
      <c r="E108" s="197"/>
      <c r="G108" s="116"/>
      <c r="H108" s="116"/>
    </row>
    <row r="109" spans="2:8" ht="109.15" customHeight="1">
      <c r="B109" s="211" t="s">
        <v>216</v>
      </c>
      <c r="C109" s="211"/>
      <c r="D109" s="211"/>
      <c r="E109" s="211"/>
    </row>
    <row r="110" spans="2:8" ht="96" customHeight="1">
      <c r="B110" s="211" t="s">
        <v>158</v>
      </c>
      <c r="C110" s="211"/>
      <c r="D110" s="211"/>
      <c r="E110" s="211"/>
    </row>
    <row r="111" spans="2:8" ht="93" customHeight="1">
      <c r="B111" s="211" t="s">
        <v>221</v>
      </c>
      <c r="C111" s="211"/>
      <c r="D111" s="211"/>
      <c r="E111" s="211"/>
    </row>
    <row r="112" spans="2:8" s="46" customFormat="1" ht="96" customHeight="1">
      <c r="B112" s="197" t="s">
        <v>215</v>
      </c>
      <c r="C112" s="197"/>
      <c r="D112" s="197"/>
      <c r="E112" s="197"/>
      <c r="F112" s="112"/>
      <c r="G112" s="146"/>
      <c r="H112" s="147"/>
    </row>
    <row r="113" spans="2:8" s="46" customFormat="1" ht="7.15" customHeight="1">
      <c r="B113" s="40"/>
      <c r="C113" s="40"/>
      <c r="D113" s="40"/>
      <c r="E113" s="40"/>
      <c r="F113" s="112"/>
      <c r="G113" s="146"/>
      <c r="H113" s="147"/>
    </row>
    <row r="114" spans="2:8" s="46" customFormat="1" ht="24.6" customHeight="1">
      <c r="B114" s="199" t="s">
        <v>32</v>
      </c>
      <c r="C114" s="199"/>
      <c r="D114" s="199"/>
      <c r="E114" s="199"/>
      <c r="F114" s="112"/>
      <c r="G114" s="146"/>
      <c r="H114" s="147"/>
    </row>
    <row r="115" spans="2:8" s="41" customFormat="1" ht="24" customHeight="1">
      <c r="B115" s="197" t="s">
        <v>46</v>
      </c>
      <c r="C115" s="197"/>
      <c r="D115" s="197"/>
      <c r="E115" s="197"/>
      <c r="F115" s="140"/>
      <c r="G115" s="141"/>
      <c r="H115" s="141"/>
    </row>
    <row r="116" spans="2:8" s="41" customFormat="1" ht="29.45" customHeight="1">
      <c r="B116" s="197" t="s">
        <v>33</v>
      </c>
      <c r="C116" s="197"/>
      <c r="D116" s="197"/>
      <c r="E116" s="197"/>
      <c r="F116" s="140"/>
      <c r="G116" s="141"/>
      <c r="H116" s="141"/>
    </row>
    <row r="117" spans="2:8" s="42" customFormat="1" ht="63.6" customHeight="1">
      <c r="B117" s="197" t="s">
        <v>66</v>
      </c>
      <c r="C117" s="197"/>
      <c r="D117" s="197"/>
      <c r="E117" s="197"/>
      <c r="F117" s="142"/>
      <c r="G117" s="143"/>
      <c r="H117" s="143"/>
    </row>
    <row r="118" spans="2:8" s="29" customFormat="1" ht="16.899999999999999" customHeight="1">
      <c r="B118" s="33"/>
      <c r="C118" s="33"/>
      <c r="D118" s="33"/>
      <c r="E118" s="68" t="s">
        <v>134</v>
      </c>
      <c r="F118" s="121"/>
      <c r="G118" s="123"/>
      <c r="H118" s="123"/>
    </row>
    <row r="119" spans="2:8" s="30" customFormat="1" ht="18.600000000000001" customHeight="1">
      <c r="B119" s="34" t="s">
        <v>5</v>
      </c>
      <c r="C119" s="1" t="s">
        <v>27</v>
      </c>
      <c r="D119" s="1" t="s">
        <v>2</v>
      </c>
      <c r="E119" s="1" t="s">
        <v>28</v>
      </c>
      <c r="F119" s="124"/>
      <c r="G119" s="125"/>
      <c r="H119" s="126"/>
    </row>
    <row r="120" spans="2:8" ht="17.45" customHeight="1">
      <c r="B120" s="35" t="s">
        <v>21</v>
      </c>
      <c r="C120" s="36">
        <f>C124</f>
        <v>123355.8</v>
      </c>
      <c r="D120" s="36">
        <f t="shared" ref="D120:E120" si="7">D124</f>
        <v>123084.5</v>
      </c>
      <c r="E120" s="36">
        <f t="shared" si="7"/>
        <v>123039.5</v>
      </c>
      <c r="F120" s="113"/>
      <c r="G120" s="58"/>
    </row>
    <row r="121" spans="2:8" ht="17.45" customHeight="1">
      <c r="B121" s="65" t="s">
        <v>16</v>
      </c>
      <c r="C121" s="66">
        <f>124123.4-1340.5</f>
        <v>122782.9</v>
      </c>
      <c r="D121" s="66">
        <f>123425.7-1295.5</f>
        <v>122130.2</v>
      </c>
      <c r="E121" s="66">
        <f>123425.7-1340.5</f>
        <v>122085.2</v>
      </c>
      <c r="F121" s="113"/>
      <c r="G121" s="58"/>
    </row>
    <row r="122" spans="2:8" ht="17.45" customHeight="1">
      <c r="B122" s="65" t="s">
        <v>17</v>
      </c>
      <c r="C122" s="66">
        <v>572.9</v>
      </c>
      <c r="D122" s="66">
        <v>954.3</v>
      </c>
      <c r="E122" s="66">
        <v>954.3</v>
      </c>
      <c r="F122" s="113"/>
      <c r="G122" s="58"/>
    </row>
    <row r="123" spans="2:8" ht="17.45" customHeight="1">
      <c r="B123" s="65" t="s">
        <v>18</v>
      </c>
      <c r="C123" s="66">
        <v>0</v>
      </c>
      <c r="D123" s="66">
        <v>0</v>
      </c>
      <c r="E123" s="66">
        <v>0</v>
      </c>
      <c r="F123" s="113"/>
      <c r="G123" s="58"/>
    </row>
    <row r="124" spans="2:8" s="32" customFormat="1" ht="18.600000000000001" customHeight="1">
      <c r="B124" s="71" t="s">
        <v>34</v>
      </c>
      <c r="C124" s="37">
        <f>124696.3-1340.5</f>
        <v>123355.8</v>
      </c>
      <c r="D124" s="37">
        <f>124380-1295.5</f>
        <v>123084.5</v>
      </c>
      <c r="E124" s="37">
        <f>124380-1340.5</f>
        <v>123039.5</v>
      </c>
      <c r="F124" s="176"/>
      <c r="G124" s="145"/>
      <c r="H124" s="145"/>
    </row>
    <row r="125" spans="2:8" s="32" customFormat="1" ht="18" customHeight="1">
      <c r="B125" s="77" t="s">
        <v>69</v>
      </c>
      <c r="C125" s="37">
        <v>0</v>
      </c>
      <c r="D125" s="37">
        <v>0</v>
      </c>
      <c r="E125" s="37">
        <v>0</v>
      </c>
      <c r="F125" s="176"/>
      <c r="G125" s="145"/>
      <c r="H125" s="145"/>
    </row>
    <row r="126" spans="2:8" ht="9.6" customHeight="1">
      <c r="B126" s="47"/>
      <c r="C126" s="21"/>
      <c r="D126" s="22"/>
      <c r="E126" s="21"/>
    </row>
    <row r="127" spans="2:8" ht="30.6" customHeight="1">
      <c r="B127" s="197" t="s">
        <v>56</v>
      </c>
      <c r="C127" s="197"/>
      <c r="D127" s="197"/>
      <c r="E127" s="197"/>
      <c r="G127" s="116"/>
      <c r="H127" s="116"/>
    </row>
    <row r="128" spans="2:8" ht="108.6" customHeight="1">
      <c r="B128" s="211" t="s">
        <v>243</v>
      </c>
      <c r="C128" s="211"/>
      <c r="D128" s="211"/>
      <c r="E128" s="211"/>
    </row>
    <row r="129" spans="2:8" ht="63.6" customHeight="1">
      <c r="B129" s="211" t="s">
        <v>244</v>
      </c>
      <c r="C129" s="211"/>
      <c r="D129" s="211"/>
      <c r="E129" s="211"/>
    </row>
    <row r="130" spans="2:8" ht="77.45" customHeight="1">
      <c r="B130" s="211" t="s">
        <v>230</v>
      </c>
      <c r="C130" s="211"/>
      <c r="D130" s="211"/>
      <c r="E130" s="211"/>
    </row>
    <row r="131" spans="2:8" s="46" customFormat="1" ht="31.9" customHeight="1">
      <c r="B131" s="197" t="s">
        <v>65</v>
      </c>
      <c r="C131" s="197"/>
      <c r="D131" s="197"/>
      <c r="E131" s="197"/>
      <c r="F131" s="112"/>
      <c r="G131" s="146"/>
      <c r="H131" s="147"/>
    </row>
    <row r="132" spans="2:8" s="46" customFormat="1" ht="12.6" customHeight="1">
      <c r="B132" s="60"/>
      <c r="C132" s="60"/>
      <c r="D132" s="60"/>
      <c r="E132" s="60"/>
      <c r="F132" s="112"/>
      <c r="G132" s="146"/>
      <c r="H132" s="147"/>
    </row>
    <row r="133" spans="2:8" s="46" customFormat="1" ht="33.6" customHeight="1">
      <c r="B133" s="199" t="s">
        <v>4</v>
      </c>
      <c r="C133" s="199"/>
      <c r="D133" s="199"/>
      <c r="E133" s="199"/>
      <c r="F133" s="112"/>
      <c r="G133" s="146"/>
      <c r="H133" s="147"/>
    </row>
    <row r="134" spans="2:8" s="41" customFormat="1" ht="21.6" customHeight="1">
      <c r="B134" s="197" t="s">
        <v>40</v>
      </c>
      <c r="C134" s="197"/>
      <c r="D134" s="197"/>
      <c r="E134" s="197"/>
      <c r="F134" s="140"/>
      <c r="G134" s="141"/>
      <c r="H134" s="141"/>
    </row>
    <row r="135" spans="2:8" s="41" customFormat="1" ht="30" customHeight="1">
      <c r="B135" s="197" t="s">
        <v>45</v>
      </c>
      <c r="C135" s="197"/>
      <c r="D135" s="197"/>
      <c r="E135" s="197"/>
      <c r="F135" s="140"/>
      <c r="G135" s="141"/>
      <c r="H135" s="141"/>
    </row>
    <row r="136" spans="2:8" s="42" customFormat="1" ht="30.6" customHeight="1">
      <c r="B136" s="197" t="s">
        <v>35</v>
      </c>
      <c r="C136" s="197"/>
      <c r="D136" s="197"/>
      <c r="E136" s="197"/>
      <c r="F136" s="142"/>
      <c r="G136" s="143"/>
      <c r="H136" s="143"/>
    </row>
    <row r="137" spans="2:8" s="46" customFormat="1" ht="15.6" customHeight="1">
      <c r="B137" s="48"/>
      <c r="C137" s="48"/>
      <c r="D137" s="48"/>
      <c r="E137" s="68" t="s">
        <v>134</v>
      </c>
      <c r="F137" s="112"/>
      <c r="G137" s="146"/>
      <c r="H137" s="147"/>
    </row>
    <row r="138" spans="2:8" s="30" customFormat="1" ht="18.600000000000001" customHeight="1">
      <c r="B138" s="34" t="s">
        <v>5</v>
      </c>
      <c r="C138" s="1" t="s">
        <v>27</v>
      </c>
      <c r="D138" s="1" t="s">
        <v>2</v>
      </c>
      <c r="E138" s="1" t="s">
        <v>28</v>
      </c>
      <c r="F138" s="124"/>
      <c r="G138" s="125"/>
      <c r="H138" s="126"/>
    </row>
    <row r="139" spans="2:8" ht="17.45" customHeight="1">
      <c r="B139" s="35" t="s">
        <v>21</v>
      </c>
      <c r="C139" s="36">
        <f>C143</f>
        <v>15512.300000000001</v>
      </c>
      <c r="D139" s="36">
        <f t="shared" ref="D139:E139" si="8">D143</f>
        <v>15467.300000000001</v>
      </c>
      <c r="E139" s="36">
        <f t="shared" si="8"/>
        <v>15512.300000000001</v>
      </c>
      <c r="F139" s="113"/>
      <c r="G139" s="58"/>
    </row>
    <row r="140" spans="2:8" s="30" customFormat="1" ht="18" customHeight="1">
      <c r="B140" s="65" t="s">
        <v>16</v>
      </c>
      <c r="C140" s="66">
        <f>C143</f>
        <v>15512.300000000001</v>
      </c>
      <c r="D140" s="66">
        <f t="shared" ref="D140:E140" si="9">D143</f>
        <v>15467.300000000001</v>
      </c>
      <c r="E140" s="66">
        <f t="shared" si="9"/>
        <v>15512.300000000001</v>
      </c>
      <c r="F140" s="124"/>
      <c r="G140" s="125"/>
      <c r="H140" s="126"/>
    </row>
    <row r="141" spans="2:8" s="30" customFormat="1" ht="18" customHeight="1">
      <c r="B141" s="65" t="s">
        <v>17</v>
      </c>
      <c r="C141" s="66">
        <v>0</v>
      </c>
      <c r="D141" s="66">
        <v>0</v>
      </c>
      <c r="E141" s="66">
        <v>0</v>
      </c>
      <c r="F141" s="124"/>
      <c r="G141" s="125"/>
      <c r="H141" s="126"/>
    </row>
    <row r="142" spans="2:8" s="30" customFormat="1" ht="18" customHeight="1">
      <c r="B142" s="65" t="s">
        <v>18</v>
      </c>
      <c r="C142" s="66">
        <v>0</v>
      </c>
      <c r="D142" s="66">
        <v>0</v>
      </c>
      <c r="E142" s="66">
        <v>0</v>
      </c>
      <c r="F142" s="124"/>
      <c r="G142" s="125"/>
      <c r="H142" s="126"/>
    </row>
    <row r="143" spans="2:8" s="30" customFormat="1" ht="57" customHeight="1">
      <c r="B143" s="12" t="s">
        <v>67</v>
      </c>
      <c r="C143" s="67">
        <f>12990.6+1181.2+1340.5</f>
        <v>15512.300000000001</v>
      </c>
      <c r="D143" s="67">
        <f>12990.6+1181.2+1295.5</f>
        <v>15467.300000000001</v>
      </c>
      <c r="E143" s="67">
        <f>12990.6+1181.2+1340.5</f>
        <v>15512.300000000001</v>
      </c>
      <c r="F143" s="126"/>
      <c r="G143" s="126"/>
      <c r="H143" s="126"/>
    </row>
    <row r="144" spans="2:8" s="46" customFormat="1" ht="8.4499999999999993" customHeight="1">
      <c r="B144" s="40"/>
      <c r="C144" s="20"/>
      <c r="D144" s="20"/>
      <c r="E144" s="20"/>
      <c r="F144" s="112"/>
      <c r="G144" s="146"/>
      <c r="H144" s="147"/>
    </row>
    <row r="145" spans="2:8" s="46" customFormat="1" ht="30.6" customHeight="1">
      <c r="B145" s="197" t="s">
        <v>68</v>
      </c>
      <c r="C145" s="197"/>
      <c r="D145" s="197"/>
      <c r="E145" s="197"/>
      <c r="F145" s="112"/>
      <c r="G145" s="146"/>
      <c r="H145" s="147"/>
    </row>
    <row r="146" spans="2:8" s="46" customFormat="1" ht="32.450000000000003" customHeight="1">
      <c r="B146" s="197" t="s">
        <v>36</v>
      </c>
      <c r="C146" s="197"/>
      <c r="D146" s="197"/>
      <c r="E146" s="197"/>
      <c r="F146" s="112"/>
      <c r="G146" s="112"/>
      <c r="H146" s="112"/>
    </row>
    <row r="147" spans="2:8" s="46" customFormat="1" ht="33.6" customHeight="1">
      <c r="B147" s="197" t="s">
        <v>37</v>
      </c>
      <c r="C147" s="197"/>
      <c r="D147" s="197"/>
      <c r="E147" s="197"/>
      <c r="F147" s="112"/>
      <c r="G147" s="146"/>
      <c r="H147" s="147"/>
    </row>
    <row r="148" spans="2:8" s="46" customFormat="1" ht="34.15" customHeight="1">
      <c r="B148" s="197" t="s">
        <v>182</v>
      </c>
      <c r="C148" s="197"/>
      <c r="D148" s="197"/>
      <c r="E148" s="197"/>
      <c r="F148" s="112"/>
      <c r="G148" s="146"/>
      <c r="H148" s="147"/>
    </row>
    <row r="149" spans="2:8" s="46" customFormat="1" ht="32.450000000000003" customHeight="1">
      <c r="B149" s="197" t="s">
        <v>38</v>
      </c>
      <c r="C149" s="197"/>
      <c r="D149" s="197"/>
      <c r="E149" s="197"/>
      <c r="F149" s="112"/>
      <c r="G149" s="146"/>
      <c r="H149" s="147"/>
    </row>
    <row r="150" spans="2:8" s="46" customFormat="1" ht="48.6" customHeight="1">
      <c r="B150" s="197" t="s">
        <v>271</v>
      </c>
      <c r="C150" s="197"/>
      <c r="D150" s="197"/>
      <c r="E150" s="197"/>
      <c r="F150" s="112"/>
      <c r="G150" s="146"/>
      <c r="H150" s="147"/>
    </row>
    <row r="151" spans="2:8" s="46" customFormat="1" ht="48" customHeight="1">
      <c r="B151" s="197" t="s">
        <v>39</v>
      </c>
      <c r="C151" s="197"/>
      <c r="D151" s="197"/>
      <c r="E151" s="197"/>
      <c r="F151" s="112"/>
      <c r="G151" s="146"/>
      <c r="H151" s="147"/>
    </row>
    <row r="152" spans="2:8" s="46" customFormat="1" ht="13.15" customHeight="1">
      <c r="B152" s="72"/>
      <c r="C152" s="73"/>
      <c r="D152" s="73"/>
      <c r="E152" s="73"/>
      <c r="F152" s="112"/>
      <c r="G152" s="146"/>
      <c r="H152" s="147"/>
    </row>
    <row r="153" spans="2:8" s="46" customFormat="1" ht="33.6" customHeight="1">
      <c r="B153" s="199" t="s">
        <v>41</v>
      </c>
      <c r="C153" s="199"/>
      <c r="D153" s="199"/>
      <c r="E153" s="199"/>
      <c r="F153" s="112"/>
      <c r="G153" s="146"/>
      <c r="H153" s="147"/>
    </row>
    <row r="154" spans="2:8" s="41" customFormat="1" ht="24.6" customHeight="1">
      <c r="B154" s="197" t="s">
        <v>42</v>
      </c>
      <c r="C154" s="197"/>
      <c r="D154" s="197"/>
      <c r="E154" s="197"/>
      <c r="F154" s="140"/>
      <c r="G154" s="141"/>
      <c r="H154" s="141"/>
    </row>
    <row r="155" spans="2:8" s="41" customFormat="1" ht="31.15" customHeight="1">
      <c r="B155" s="197" t="s">
        <v>44</v>
      </c>
      <c r="C155" s="197"/>
      <c r="D155" s="197"/>
      <c r="E155" s="197"/>
      <c r="F155" s="140"/>
      <c r="G155" s="141"/>
      <c r="H155" s="141"/>
    </row>
    <row r="156" spans="2:8" s="42" customFormat="1" ht="31.15" customHeight="1">
      <c r="B156" s="197" t="s">
        <v>43</v>
      </c>
      <c r="C156" s="197"/>
      <c r="D156" s="197"/>
      <c r="E156" s="197"/>
      <c r="F156" s="142"/>
      <c r="G156" s="143"/>
      <c r="H156" s="143"/>
    </row>
    <row r="157" spans="2:8" s="46" customFormat="1" ht="15" customHeight="1">
      <c r="B157" s="59"/>
      <c r="C157" s="59"/>
      <c r="D157" s="59"/>
      <c r="E157" s="68" t="s">
        <v>134</v>
      </c>
      <c r="F157" s="112"/>
      <c r="G157" s="146"/>
      <c r="H157" s="147"/>
    </row>
    <row r="158" spans="2:8" s="30" customFormat="1" ht="19.899999999999999" customHeight="1">
      <c r="B158" s="34" t="s">
        <v>5</v>
      </c>
      <c r="C158" s="1" t="s">
        <v>27</v>
      </c>
      <c r="D158" s="1" t="s">
        <v>2</v>
      </c>
      <c r="E158" s="1" t="s">
        <v>28</v>
      </c>
      <c r="F158" s="124"/>
      <c r="G158" s="125"/>
      <c r="H158" s="126"/>
    </row>
    <row r="159" spans="2:8" ht="16.149999999999999" customHeight="1">
      <c r="B159" s="35" t="s">
        <v>21</v>
      </c>
      <c r="C159" s="36">
        <f>C163+C164+C165</f>
        <v>76108.7</v>
      </c>
      <c r="D159" s="36">
        <f t="shared" ref="D159:E159" si="10">D163+D164+D165</f>
        <v>92620.6</v>
      </c>
      <c r="E159" s="36">
        <f t="shared" si="10"/>
        <v>59889</v>
      </c>
      <c r="F159" s="113"/>
      <c r="G159" s="58"/>
    </row>
    <row r="160" spans="2:8" ht="16.149999999999999" customHeight="1">
      <c r="B160" s="65" t="s">
        <v>16</v>
      </c>
      <c r="C160" s="66">
        <f>6772+392.3</f>
        <v>7164.3</v>
      </c>
      <c r="D160" s="66">
        <f>6444.2+372.8-0.1</f>
        <v>6816.9</v>
      </c>
      <c r="E160" s="66">
        <f>3192.8+372.8</f>
        <v>3565.6000000000004</v>
      </c>
      <c r="F160" s="113"/>
      <c r="G160" s="58"/>
    </row>
    <row r="161" spans="2:8" ht="16.149999999999999" customHeight="1">
      <c r="B161" s="65" t="s">
        <v>17</v>
      </c>
      <c r="C161" s="66">
        <f>68944.4-1257.3</f>
        <v>67687.099999999991</v>
      </c>
      <c r="D161" s="66">
        <f>85803.7-888.2</f>
        <v>84915.5</v>
      </c>
      <c r="E161" s="66">
        <f>56323.4-888.2</f>
        <v>55435.200000000004</v>
      </c>
      <c r="F161" s="113"/>
      <c r="G161" s="58"/>
    </row>
    <row r="162" spans="2:8" ht="16.149999999999999" customHeight="1">
      <c r="B162" s="65" t="s">
        <v>18</v>
      </c>
      <c r="C162" s="66">
        <f>369.1+888.2</f>
        <v>1257.3000000000002</v>
      </c>
      <c r="D162" s="66">
        <v>888.2</v>
      </c>
      <c r="E162" s="66">
        <v>888.2</v>
      </c>
      <c r="F162" s="113"/>
      <c r="G162" s="58"/>
    </row>
    <row r="163" spans="2:8" ht="18" customHeight="1">
      <c r="B163" s="12" t="s">
        <v>60</v>
      </c>
      <c r="C163" s="67">
        <f>5821.2+40320.2+213.5-1278.7</f>
        <v>45076.2</v>
      </c>
      <c r="D163" s="67">
        <f>4880+52587.1+213.5-1278.7-0.1</f>
        <v>56401.8</v>
      </c>
      <c r="E163" s="67">
        <f>2300+39160+213.5-1278.7</f>
        <v>40394.800000000003</v>
      </c>
      <c r="F163" s="168"/>
      <c r="G163" s="58"/>
    </row>
    <row r="164" spans="2:8" ht="18" customHeight="1">
      <c r="B164" s="12" t="s">
        <v>61</v>
      </c>
      <c r="C164" s="67">
        <f>7844.7+888.2</f>
        <v>8732.9</v>
      </c>
      <c r="D164" s="67">
        <f>7456.2+888.2</f>
        <v>8344.4</v>
      </c>
      <c r="E164" s="67">
        <f>7456.2+888.2</f>
        <v>8344.4</v>
      </c>
      <c r="F164" s="168"/>
      <c r="G164" s="58"/>
    </row>
    <row r="165" spans="2:8" ht="18" customHeight="1">
      <c r="B165" s="12" t="s">
        <v>62</v>
      </c>
      <c r="C165" s="67">
        <v>22299.599999999999</v>
      </c>
      <c r="D165" s="67">
        <v>27874.400000000001</v>
      </c>
      <c r="E165" s="67">
        <v>11149.8</v>
      </c>
      <c r="F165" s="168"/>
      <c r="G165" s="58"/>
    </row>
    <row r="166" spans="2:8" s="46" customFormat="1" ht="10.15" customHeight="1">
      <c r="B166" s="40"/>
      <c r="C166" s="20"/>
      <c r="D166" s="20"/>
      <c r="E166" s="20"/>
      <c r="F166" s="112"/>
      <c r="G166" s="146"/>
      <c r="H166" s="147"/>
    </row>
    <row r="167" spans="2:8" s="46" customFormat="1" ht="30" customHeight="1">
      <c r="B167" s="197" t="s">
        <v>64</v>
      </c>
      <c r="C167" s="197"/>
      <c r="D167" s="197"/>
      <c r="E167" s="197"/>
      <c r="F167" s="112"/>
      <c r="G167" s="146"/>
      <c r="H167" s="147"/>
    </row>
    <row r="168" spans="2:8" s="46" customFormat="1" ht="49.15" customHeight="1">
      <c r="B168" s="197" t="s">
        <v>212</v>
      </c>
      <c r="C168" s="197"/>
      <c r="D168" s="197"/>
      <c r="E168" s="197"/>
      <c r="F168" s="112"/>
      <c r="G168" s="112"/>
      <c r="H168" s="112"/>
    </row>
    <row r="169" spans="2:8" s="46" customFormat="1" ht="46.9" customHeight="1">
      <c r="B169" s="197" t="s">
        <v>222</v>
      </c>
      <c r="C169" s="197"/>
      <c r="D169" s="197"/>
      <c r="E169" s="197"/>
      <c r="F169" s="112"/>
      <c r="G169" s="146"/>
      <c r="H169" s="147"/>
    </row>
    <row r="170" spans="2:8" s="46" customFormat="1" ht="48" customHeight="1">
      <c r="B170" s="197" t="s">
        <v>102</v>
      </c>
      <c r="C170" s="197"/>
      <c r="D170" s="197"/>
      <c r="E170" s="197"/>
      <c r="F170" s="112"/>
      <c r="G170" s="146"/>
      <c r="H170" s="147"/>
    </row>
    <row r="171" spans="2:8" s="46" customFormat="1" ht="47.45" customHeight="1">
      <c r="B171" s="197" t="s">
        <v>101</v>
      </c>
      <c r="C171" s="197"/>
      <c r="D171" s="197"/>
      <c r="E171" s="197"/>
      <c r="F171" s="112"/>
      <c r="G171" s="146"/>
      <c r="H171" s="147"/>
    </row>
    <row r="172" spans="2:8" s="46" customFormat="1" ht="64.150000000000006" customHeight="1">
      <c r="B172" s="197" t="s">
        <v>103</v>
      </c>
      <c r="C172" s="197"/>
      <c r="D172" s="197"/>
      <c r="E172" s="197"/>
      <c r="F172" s="112"/>
      <c r="G172" s="146"/>
      <c r="H172" s="147"/>
    </row>
    <row r="173" spans="2:8" s="46" customFormat="1" ht="15" customHeight="1">
      <c r="B173" s="40"/>
      <c r="C173" s="20"/>
      <c r="D173" s="20"/>
      <c r="E173" s="20"/>
      <c r="F173" s="112"/>
      <c r="G173" s="146"/>
      <c r="H173" s="147"/>
    </row>
    <row r="174" spans="2:8" s="46" customFormat="1" ht="31.15" customHeight="1">
      <c r="B174" s="199" t="s">
        <v>6</v>
      </c>
      <c r="C174" s="199"/>
      <c r="D174" s="199"/>
      <c r="E174" s="199"/>
      <c r="F174" s="112"/>
      <c r="G174" s="146"/>
      <c r="H174" s="147"/>
    </row>
    <row r="175" spans="2:8" s="41" customFormat="1" ht="22.9" customHeight="1">
      <c r="B175" s="197" t="s">
        <v>47</v>
      </c>
      <c r="C175" s="197"/>
      <c r="D175" s="197"/>
      <c r="E175" s="197"/>
      <c r="F175" s="140"/>
      <c r="G175" s="141"/>
      <c r="H175" s="141"/>
    </row>
    <row r="176" spans="2:8" s="41" customFormat="1" ht="31.9" customHeight="1">
      <c r="B176" s="197" t="s">
        <v>267</v>
      </c>
      <c r="C176" s="197"/>
      <c r="D176" s="197"/>
      <c r="E176" s="197"/>
      <c r="F176" s="140"/>
      <c r="G176" s="141"/>
      <c r="H176" s="141"/>
    </row>
    <row r="177" spans="2:8" s="42" customFormat="1" ht="48" customHeight="1">
      <c r="B177" s="197" t="s">
        <v>48</v>
      </c>
      <c r="C177" s="197"/>
      <c r="D177" s="197"/>
      <c r="E177" s="197"/>
      <c r="F177" s="142"/>
      <c r="G177" s="143"/>
      <c r="H177" s="143"/>
    </row>
    <row r="178" spans="2:8" s="46" customFormat="1" ht="14.45" customHeight="1">
      <c r="B178" s="48"/>
      <c r="C178" s="48"/>
      <c r="D178" s="48"/>
      <c r="E178" s="68" t="s">
        <v>134</v>
      </c>
      <c r="F178" s="112"/>
      <c r="G178" s="146"/>
      <c r="H178" s="147"/>
    </row>
    <row r="179" spans="2:8" s="30" customFormat="1" ht="18.600000000000001" customHeight="1">
      <c r="B179" s="34" t="s">
        <v>5</v>
      </c>
      <c r="C179" s="1" t="s">
        <v>27</v>
      </c>
      <c r="D179" s="1" t="s">
        <v>2</v>
      </c>
      <c r="E179" s="1" t="s">
        <v>28</v>
      </c>
      <c r="F179" s="124"/>
      <c r="G179" s="125"/>
      <c r="H179" s="126"/>
    </row>
    <row r="180" spans="2:8" ht="17.45" customHeight="1">
      <c r="B180" s="35" t="s">
        <v>21</v>
      </c>
      <c r="C180" s="36">
        <f>C184</f>
        <v>57421.599999999999</v>
      </c>
      <c r="D180" s="36">
        <f>D184</f>
        <v>54560.4</v>
      </c>
      <c r="E180" s="36">
        <v>0</v>
      </c>
      <c r="F180" s="113"/>
      <c r="G180" s="58"/>
    </row>
    <row r="181" spans="2:8" ht="17.45" customHeight="1">
      <c r="B181" s="65" t="s">
        <v>16</v>
      </c>
      <c r="C181" s="66">
        <v>7421.6</v>
      </c>
      <c r="D181" s="66">
        <v>5456</v>
      </c>
      <c r="E181" s="66">
        <v>0</v>
      </c>
      <c r="F181" s="113"/>
      <c r="G181" s="58"/>
    </row>
    <row r="182" spans="2:8" ht="17.45" customHeight="1">
      <c r="B182" s="65" t="s">
        <v>17</v>
      </c>
      <c r="C182" s="66">
        <v>50000</v>
      </c>
      <c r="D182" s="66">
        <v>49104.4</v>
      </c>
      <c r="E182" s="66">
        <v>0</v>
      </c>
      <c r="F182" s="113"/>
      <c r="G182" s="58"/>
    </row>
    <row r="183" spans="2:8" ht="17.45" customHeight="1">
      <c r="B183" s="65" t="s">
        <v>18</v>
      </c>
      <c r="C183" s="66">
        <v>0</v>
      </c>
      <c r="D183" s="66">
        <v>0</v>
      </c>
      <c r="E183" s="66">
        <v>0</v>
      </c>
      <c r="F183" s="113"/>
      <c r="G183" s="58"/>
    </row>
    <row r="184" spans="2:8" s="46" customFormat="1" ht="31.9" customHeight="1">
      <c r="B184" s="177" t="s">
        <v>258</v>
      </c>
      <c r="C184" s="6">
        <v>57421.599999999999</v>
      </c>
      <c r="D184" s="6">
        <v>54560.4</v>
      </c>
      <c r="E184" s="6">
        <v>0</v>
      </c>
      <c r="F184" s="147"/>
      <c r="G184" s="147"/>
      <c r="H184" s="147"/>
    </row>
    <row r="185" spans="2:8" s="18" customFormat="1" ht="13.15" customHeight="1">
      <c r="B185" s="193"/>
      <c r="C185" s="194"/>
      <c r="D185" s="194"/>
      <c r="E185" s="194"/>
      <c r="F185" s="127"/>
      <c r="G185" s="129"/>
      <c r="H185" s="129"/>
    </row>
    <row r="186" spans="2:8" s="46" customFormat="1" ht="33" customHeight="1">
      <c r="B186" s="197" t="s">
        <v>226</v>
      </c>
      <c r="C186" s="197"/>
      <c r="D186" s="197"/>
      <c r="E186" s="197"/>
      <c r="F186" s="112"/>
      <c r="G186" s="146"/>
      <c r="H186" s="147"/>
    </row>
    <row r="187" spans="2:8" s="46" customFormat="1" ht="61.9" customHeight="1">
      <c r="B187" s="197" t="s">
        <v>295</v>
      </c>
      <c r="C187" s="197"/>
      <c r="D187" s="197"/>
      <c r="E187" s="197"/>
      <c r="F187" s="112"/>
      <c r="G187" s="112"/>
      <c r="H187" s="112"/>
    </row>
    <row r="188" spans="2:8" s="46" customFormat="1" ht="30" customHeight="1">
      <c r="B188" s="197" t="s">
        <v>54</v>
      </c>
      <c r="C188" s="197"/>
      <c r="D188" s="197"/>
      <c r="E188" s="197"/>
      <c r="F188" s="112"/>
      <c r="G188" s="146"/>
      <c r="H188" s="147"/>
    </row>
    <row r="189" spans="2:8" s="46" customFormat="1" ht="14.45" customHeight="1">
      <c r="B189" s="60"/>
      <c r="C189" s="60"/>
      <c r="D189" s="60"/>
      <c r="E189" s="60"/>
      <c r="F189" s="112"/>
      <c r="G189" s="146"/>
      <c r="H189" s="147"/>
    </row>
    <row r="190" spans="2:8" s="46" customFormat="1" ht="18.600000000000001" customHeight="1">
      <c r="B190" s="199" t="s">
        <v>7</v>
      </c>
      <c r="C190" s="199"/>
      <c r="D190" s="199"/>
      <c r="E190" s="199"/>
      <c r="F190" s="112"/>
      <c r="G190" s="146"/>
      <c r="H190" s="147"/>
    </row>
    <row r="191" spans="2:8" s="41" customFormat="1" ht="21.6" customHeight="1">
      <c r="B191" s="197" t="s">
        <v>49</v>
      </c>
      <c r="C191" s="197"/>
      <c r="D191" s="197"/>
      <c r="E191" s="197"/>
      <c r="F191" s="140"/>
      <c r="G191" s="141"/>
      <c r="H191" s="141"/>
    </row>
    <row r="192" spans="2:8" s="41" customFormat="1" ht="19.149999999999999" customHeight="1">
      <c r="B192" s="197" t="s">
        <v>50</v>
      </c>
      <c r="C192" s="197"/>
      <c r="D192" s="197"/>
      <c r="E192" s="197"/>
      <c r="F192" s="140"/>
      <c r="G192" s="141"/>
      <c r="H192" s="141"/>
    </row>
    <row r="193" spans="2:8" s="42" customFormat="1" ht="46.9" customHeight="1">
      <c r="B193" s="197" t="s">
        <v>58</v>
      </c>
      <c r="C193" s="218"/>
      <c r="D193" s="218"/>
      <c r="E193" s="218"/>
      <c r="F193" s="142"/>
      <c r="G193" s="143"/>
      <c r="H193" s="143"/>
    </row>
    <row r="194" spans="2:8" s="42" customFormat="1" ht="15.6" customHeight="1">
      <c r="B194" s="49"/>
      <c r="C194" s="49"/>
      <c r="D194" s="49"/>
      <c r="E194" s="68" t="s">
        <v>134</v>
      </c>
      <c r="F194" s="142"/>
      <c r="G194" s="143"/>
      <c r="H194" s="143"/>
    </row>
    <row r="195" spans="2:8" s="30" customFormat="1" ht="18.600000000000001" customHeight="1">
      <c r="B195" s="34" t="s">
        <v>5</v>
      </c>
      <c r="C195" s="1" t="s">
        <v>27</v>
      </c>
      <c r="D195" s="1" t="s">
        <v>2</v>
      </c>
      <c r="E195" s="1" t="s">
        <v>28</v>
      </c>
      <c r="F195" s="124"/>
      <c r="G195" s="125"/>
      <c r="H195" s="126"/>
    </row>
    <row r="196" spans="2:8" ht="17.45" customHeight="1">
      <c r="B196" s="35" t="s">
        <v>21</v>
      </c>
      <c r="C196" s="36">
        <f>C200+C201+C202</f>
        <v>12954.2</v>
      </c>
      <c r="D196" s="36">
        <f t="shared" ref="D196:E196" si="11">D200+D201+D202</f>
        <v>12909.4</v>
      </c>
      <c r="E196" s="36">
        <f t="shared" si="11"/>
        <v>12932.7</v>
      </c>
      <c r="F196" s="113"/>
      <c r="G196" s="58"/>
    </row>
    <row r="197" spans="2:8" ht="17.45" customHeight="1">
      <c r="B197" s="65" t="s">
        <v>16</v>
      </c>
      <c r="C197" s="66">
        <v>2542</v>
      </c>
      <c r="D197" s="66">
        <v>2575.6999999999998</v>
      </c>
      <c r="E197" s="66">
        <v>2582.6999999999998</v>
      </c>
      <c r="F197" s="113"/>
      <c r="G197" s="58"/>
    </row>
    <row r="198" spans="2:8" ht="17.45" customHeight="1">
      <c r="B198" s="65" t="s">
        <v>17</v>
      </c>
      <c r="C198" s="66">
        <v>10412.200000000001</v>
      </c>
      <c r="D198" s="66">
        <v>10333.700000000001</v>
      </c>
      <c r="E198" s="66">
        <v>10350</v>
      </c>
      <c r="F198" s="113"/>
      <c r="G198" s="58"/>
    </row>
    <row r="199" spans="2:8" ht="17.45" customHeight="1">
      <c r="B199" s="65" t="s">
        <v>18</v>
      </c>
      <c r="C199" s="66">
        <v>0</v>
      </c>
      <c r="D199" s="66">
        <v>0</v>
      </c>
      <c r="E199" s="66">
        <v>0</v>
      </c>
      <c r="F199" s="113"/>
      <c r="G199" s="58"/>
    </row>
    <row r="200" spans="2:8" s="175" customFormat="1" ht="19.149999999999999" customHeight="1">
      <c r="B200" s="5" t="s">
        <v>51</v>
      </c>
      <c r="C200" s="74">
        <v>12289.2</v>
      </c>
      <c r="D200" s="74">
        <v>12391.4</v>
      </c>
      <c r="E200" s="74">
        <v>12414.7</v>
      </c>
      <c r="F200" s="174"/>
      <c r="G200" s="174"/>
      <c r="H200" s="174"/>
    </row>
    <row r="201" spans="2:8" s="175" customFormat="1" ht="30" customHeight="1">
      <c r="B201" s="5" t="s">
        <v>52</v>
      </c>
      <c r="C201" s="75">
        <v>200</v>
      </c>
      <c r="D201" s="76">
        <v>253</v>
      </c>
      <c r="E201" s="76">
        <v>253</v>
      </c>
      <c r="F201" s="174"/>
      <c r="G201" s="174"/>
      <c r="H201" s="174"/>
    </row>
    <row r="202" spans="2:8" s="175" customFormat="1" ht="18.600000000000001" customHeight="1">
      <c r="B202" s="5" t="s">
        <v>53</v>
      </c>
      <c r="C202" s="75">
        <v>465</v>
      </c>
      <c r="D202" s="76">
        <v>265</v>
      </c>
      <c r="E202" s="76">
        <v>265</v>
      </c>
      <c r="F202" s="174"/>
      <c r="G202" s="174"/>
      <c r="H202" s="174"/>
    </row>
    <row r="203" spans="2:8" s="46" customFormat="1" ht="7.9" customHeight="1">
      <c r="B203" s="40"/>
      <c r="C203" s="20"/>
      <c r="D203" s="20"/>
      <c r="E203" s="20"/>
      <c r="F203" s="112"/>
      <c r="G203" s="146"/>
      <c r="H203" s="147"/>
    </row>
    <row r="204" spans="2:8" s="46" customFormat="1" ht="33" customHeight="1">
      <c r="B204" s="197" t="s">
        <v>56</v>
      </c>
      <c r="C204" s="197"/>
      <c r="D204" s="197"/>
      <c r="E204" s="197"/>
      <c r="F204" s="112"/>
      <c r="G204" s="146"/>
      <c r="H204" s="147"/>
    </row>
    <row r="205" spans="2:8" s="46" customFormat="1" ht="16.149999999999999" customHeight="1">
      <c r="B205" s="197" t="s">
        <v>55</v>
      </c>
      <c r="C205" s="197"/>
      <c r="D205" s="197"/>
      <c r="E205" s="197"/>
      <c r="F205" s="112"/>
      <c r="G205" s="146"/>
      <c r="H205" s="147"/>
    </row>
    <row r="206" spans="2:8" s="46" customFormat="1" ht="63" customHeight="1">
      <c r="B206" s="197" t="s">
        <v>217</v>
      </c>
      <c r="C206" s="197"/>
      <c r="D206" s="197"/>
      <c r="E206" s="197"/>
      <c r="F206" s="112"/>
      <c r="G206" s="112"/>
      <c r="H206" s="112"/>
    </row>
    <row r="207" spans="2:8" s="46" customFormat="1" ht="31.15" customHeight="1">
      <c r="B207" s="197" t="s">
        <v>218</v>
      </c>
      <c r="C207" s="197"/>
      <c r="D207" s="197"/>
      <c r="E207" s="197"/>
      <c r="F207" s="112"/>
      <c r="G207" s="146"/>
      <c r="H207" s="147"/>
    </row>
    <row r="208" spans="2:8" s="46" customFormat="1" ht="79.150000000000006" customHeight="1">
      <c r="B208" s="197" t="s">
        <v>231</v>
      </c>
      <c r="C208" s="197"/>
      <c r="D208" s="197"/>
      <c r="E208" s="197"/>
      <c r="F208" s="112"/>
      <c r="G208" s="146"/>
      <c r="H208" s="147"/>
    </row>
    <row r="209" spans="2:8" s="46" customFormat="1" ht="46.15" customHeight="1">
      <c r="B209" s="197" t="s">
        <v>63</v>
      </c>
      <c r="C209" s="197"/>
      <c r="D209" s="197"/>
      <c r="E209" s="197"/>
      <c r="F209" s="112"/>
      <c r="G209" s="146"/>
      <c r="H209" s="147"/>
    </row>
    <row r="210" spans="2:8" s="46" customFormat="1" ht="46.15" customHeight="1">
      <c r="B210" s="197" t="s">
        <v>57</v>
      </c>
      <c r="C210" s="197"/>
      <c r="D210" s="197"/>
      <c r="E210" s="197"/>
      <c r="F210" s="112"/>
      <c r="G210" s="146"/>
      <c r="H210" s="147"/>
    </row>
    <row r="211" spans="2:8" s="46" customFormat="1" ht="10.15" customHeight="1">
      <c r="B211" s="60"/>
      <c r="C211" s="60"/>
      <c r="D211" s="60"/>
      <c r="E211" s="60"/>
      <c r="F211" s="112"/>
      <c r="G211" s="146"/>
      <c r="H211" s="147"/>
    </row>
    <row r="212" spans="2:8" s="46" customFormat="1" ht="40.9" customHeight="1">
      <c r="B212" s="199" t="s">
        <v>71</v>
      </c>
      <c r="C212" s="199"/>
      <c r="D212" s="199"/>
      <c r="E212" s="199"/>
      <c r="F212" s="112"/>
      <c r="G212" s="146"/>
      <c r="H212" s="147"/>
    </row>
    <row r="213" spans="2:8" s="46" customFormat="1" ht="18.600000000000001" customHeight="1">
      <c r="B213" s="197" t="s">
        <v>72</v>
      </c>
      <c r="C213" s="197"/>
      <c r="D213" s="197"/>
      <c r="E213" s="197"/>
      <c r="F213" s="112"/>
      <c r="G213" s="146"/>
      <c r="H213" s="147"/>
    </row>
    <row r="214" spans="2:8" s="41" customFormat="1" ht="14.45" customHeight="1">
      <c r="B214" s="197" t="s">
        <v>50</v>
      </c>
      <c r="C214" s="197"/>
      <c r="D214" s="197"/>
      <c r="E214" s="197"/>
      <c r="F214" s="140"/>
      <c r="G214" s="141"/>
      <c r="H214" s="141"/>
    </row>
    <row r="215" spans="2:8" s="42" customFormat="1" ht="32.450000000000003" customHeight="1">
      <c r="B215" s="197" t="s">
        <v>73</v>
      </c>
      <c r="C215" s="218"/>
      <c r="D215" s="218"/>
      <c r="E215" s="218"/>
      <c r="F215" s="142"/>
      <c r="G215" s="143"/>
      <c r="H215" s="143"/>
    </row>
    <row r="216" spans="2:8" s="42" customFormat="1" ht="15.6" customHeight="1">
      <c r="B216" s="49"/>
      <c r="C216" s="49"/>
      <c r="D216" s="49"/>
      <c r="E216" s="68" t="s">
        <v>134</v>
      </c>
      <c r="F216" s="142"/>
      <c r="G216" s="143"/>
      <c r="H216" s="143"/>
    </row>
    <row r="217" spans="2:8" s="30" customFormat="1" ht="18.600000000000001" customHeight="1">
      <c r="B217" s="34" t="s">
        <v>5</v>
      </c>
      <c r="C217" s="1" t="s">
        <v>27</v>
      </c>
      <c r="D217" s="1" t="s">
        <v>2</v>
      </c>
      <c r="E217" s="1" t="s">
        <v>28</v>
      </c>
      <c r="F217" s="124"/>
      <c r="G217" s="125"/>
      <c r="H217" s="126"/>
    </row>
    <row r="218" spans="2:8" ht="17.45" customHeight="1">
      <c r="B218" s="35" t="s">
        <v>21</v>
      </c>
      <c r="C218" s="36">
        <f>C222+C223</f>
        <v>25226.100000000002</v>
      </c>
      <c r="D218" s="36">
        <f t="shared" ref="D218:E218" si="12">D222+D223</f>
        <v>24916.300000000003</v>
      </c>
      <c r="E218" s="36">
        <f t="shared" si="12"/>
        <v>25088.800000000003</v>
      </c>
      <c r="F218" s="113"/>
      <c r="G218" s="58"/>
    </row>
    <row r="219" spans="2:8" ht="17.45" customHeight="1">
      <c r="B219" s="65" t="s">
        <v>16</v>
      </c>
      <c r="C219" s="66">
        <v>24397.599999999999</v>
      </c>
      <c r="D219" s="66">
        <v>24087.8</v>
      </c>
      <c r="E219" s="66">
        <v>24260.3</v>
      </c>
      <c r="F219" s="113"/>
      <c r="G219" s="58"/>
    </row>
    <row r="220" spans="2:8" ht="17.45" customHeight="1">
      <c r="B220" s="65" t="s">
        <v>17</v>
      </c>
      <c r="C220" s="66">
        <v>828.5</v>
      </c>
      <c r="D220" s="66">
        <v>828.5</v>
      </c>
      <c r="E220" s="66">
        <v>828.5</v>
      </c>
      <c r="F220" s="113"/>
      <c r="G220" s="58"/>
    </row>
    <row r="221" spans="2:8" ht="17.45" customHeight="1">
      <c r="B221" s="65" t="s">
        <v>18</v>
      </c>
      <c r="C221" s="66">
        <v>0</v>
      </c>
      <c r="D221" s="66">
        <v>0</v>
      </c>
      <c r="E221" s="66">
        <v>0</v>
      </c>
      <c r="F221" s="113"/>
      <c r="G221" s="58"/>
    </row>
    <row r="222" spans="2:8" s="175" customFormat="1" ht="31.15" customHeight="1">
      <c r="B222" s="5" t="s">
        <v>74</v>
      </c>
      <c r="C222" s="75">
        <v>24656.2</v>
      </c>
      <c r="D222" s="75">
        <v>24346.400000000001</v>
      </c>
      <c r="E222" s="75">
        <v>24518.9</v>
      </c>
      <c r="F222" s="174"/>
      <c r="G222" s="174"/>
      <c r="H222" s="174"/>
    </row>
    <row r="223" spans="2:8" s="175" customFormat="1" ht="19.149999999999999" customHeight="1">
      <c r="B223" s="5" t="s">
        <v>75</v>
      </c>
      <c r="C223" s="75">
        <v>569.9</v>
      </c>
      <c r="D223" s="76">
        <v>569.9</v>
      </c>
      <c r="E223" s="76">
        <v>569.9</v>
      </c>
      <c r="F223" s="174"/>
      <c r="G223" s="174"/>
      <c r="H223" s="174"/>
    </row>
    <row r="224" spans="2:8" s="46" customFormat="1" ht="9" customHeight="1">
      <c r="B224" s="40"/>
      <c r="C224" s="20"/>
      <c r="D224" s="20"/>
      <c r="E224" s="20"/>
      <c r="F224" s="112"/>
      <c r="G224" s="146"/>
      <c r="H224" s="147"/>
    </row>
    <row r="225" spans="2:8" s="46" customFormat="1" ht="62.45" customHeight="1">
      <c r="B225" s="197" t="s">
        <v>100</v>
      </c>
      <c r="C225" s="197"/>
      <c r="D225" s="197"/>
      <c r="E225" s="197"/>
      <c r="F225" s="112"/>
      <c r="G225" s="112"/>
      <c r="H225" s="112"/>
    </row>
    <row r="226" spans="2:8" s="46" customFormat="1" ht="33" customHeight="1">
      <c r="B226" s="197" t="s">
        <v>144</v>
      </c>
      <c r="C226" s="197"/>
      <c r="D226" s="197"/>
      <c r="E226" s="197"/>
      <c r="F226" s="112"/>
      <c r="G226" s="146"/>
      <c r="H226" s="147"/>
    </row>
    <row r="227" spans="2:8" s="46" customFormat="1" ht="46.15" customHeight="1">
      <c r="B227" s="197" t="s">
        <v>223</v>
      </c>
      <c r="C227" s="197"/>
      <c r="D227" s="197"/>
      <c r="E227" s="197"/>
      <c r="F227" s="112"/>
      <c r="G227" s="146"/>
      <c r="H227" s="147"/>
    </row>
    <row r="228" spans="2:8" s="46" customFormat="1" ht="78.599999999999994" customHeight="1">
      <c r="B228" s="197" t="s">
        <v>224</v>
      </c>
      <c r="C228" s="197"/>
      <c r="D228" s="197"/>
      <c r="E228" s="197"/>
      <c r="F228" s="112"/>
      <c r="G228" s="146"/>
      <c r="H228" s="147"/>
    </row>
    <row r="229" spans="2:8" s="46" customFormat="1" ht="13.9" customHeight="1">
      <c r="B229" s="40"/>
      <c r="C229" s="20"/>
      <c r="D229" s="20"/>
      <c r="E229" s="20"/>
      <c r="F229" s="112"/>
      <c r="G229" s="146"/>
      <c r="H229" s="147"/>
    </row>
    <row r="230" spans="2:8" s="46" customFormat="1" ht="19.149999999999999" customHeight="1">
      <c r="B230" s="199" t="s">
        <v>9</v>
      </c>
      <c r="C230" s="199"/>
      <c r="D230" s="199"/>
      <c r="E230" s="199"/>
      <c r="F230" s="112"/>
      <c r="G230" s="146"/>
      <c r="H230" s="147"/>
    </row>
    <row r="231" spans="2:8" s="41" customFormat="1" ht="19.149999999999999" customHeight="1">
      <c r="B231" s="197" t="s">
        <v>76</v>
      </c>
      <c r="C231" s="197"/>
      <c r="D231" s="197"/>
      <c r="E231" s="197"/>
      <c r="F231" s="140"/>
      <c r="G231" s="141"/>
      <c r="H231" s="141"/>
    </row>
    <row r="232" spans="2:8" s="41" customFormat="1" ht="32.450000000000003" customHeight="1">
      <c r="B232" s="197" t="s">
        <v>77</v>
      </c>
      <c r="C232" s="197"/>
      <c r="D232" s="197"/>
      <c r="E232" s="197"/>
      <c r="F232" s="140"/>
      <c r="G232" s="141"/>
      <c r="H232" s="141"/>
    </row>
    <row r="233" spans="2:8" s="42" customFormat="1" ht="46.15" customHeight="1">
      <c r="B233" s="197" t="s">
        <v>78</v>
      </c>
      <c r="C233" s="218"/>
      <c r="D233" s="218"/>
      <c r="E233" s="218"/>
      <c r="F233" s="142"/>
      <c r="G233" s="143"/>
      <c r="H233" s="143"/>
    </row>
    <row r="234" spans="2:8" s="42" customFormat="1" ht="14.45" customHeight="1">
      <c r="B234" s="49"/>
      <c r="C234" s="49"/>
      <c r="D234" s="49"/>
      <c r="E234" s="68" t="s">
        <v>134</v>
      </c>
      <c r="F234" s="142"/>
      <c r="G234" s="143"/>
      <c r="H234" s="143"/>
    </row>
    <row r="235" spans="2:8" s="30" customFormat="1" ht="18.600000000000001" customHeight="1">
      <c r="B235" s="34" t="s">
        <v>5</v>
      </c>
      <c r="C235" s="1" t="s">
        <v>27</v>
      </c>
      <c r="D235" s="1" t="s">
        <v>2</v>
      </c>
      <c r="E235" s="1" t="s">
        <v>28</v>
      </c>
      <c r="F235" s="124"/>
      <c r="G235" s="125"/>
      <c r="H235" s="126"/>
    </row>
    <row r="236" spans="2:8" ht="17.45" customHeight="1">
      <c r="B236" s="35" t="s">
        <v>21</v>
      </c>
      <c r="C236" s="36">
        <f>C240</f>
        <v>750</v>
      </c>
      <c r="D236" s="36">
        <f t="shared" ref="D236" si="13">D240</f>
        <v>100</v>
      </c>
      <c r="E236" s="36">
        <v>0</v>
      </c>
      <c r="F236" s="113"/>
      <c r="G236" s="58"/>
    </row>
    <row r="237" spans="2:8" ht="17.45" customHeight="1">
      <c r="B237" s="65" t="s">
        <v>16</v>
      </c>
      <c r="C237" s="66">
        <v>750</v>
      </c>
      <c r="D237" s="66">
        <v>100</v>
      </c>
      <c r="E237" s="66">
        <v>0</v>
      </c>
      <c r="F237" s="113"/>
      <c r="G237" s="58"/>
    </row>
    <row r="238" spans="2:8" ht="16.899999999999999" customHeight="1">
      <c r="B238" s="65" t="s">
        <v>17</v>
      </c>
      <c r="C238" s="66">
        <v>0</v>
      </c>
      <c r="D238" s="66">
        <v>0</v>
      </c>
      <c r="E238" s="66">
        <v>0</v>
      </c>
      <c r="F238" s="113"/>
      <c r="G238" s="58"/>
    </row>
    <row r="239" spans="2:8" ht="16.899999999999999" customHeight="1">
      <c r="B239" s="65" t="s">
        <v>18</v>
      </c>
      <c r="C239" s="66">
        <v>0</v>
      </c>
      <c r="D239" s="66">
        <v>0</v>
      </c>
      <c r="E239" s="66">
        <v>0</v>
      </c>
      <c r="F239" s="113"/>
      <c r="G239" s="58"/>
    </row>
    <row r="240" spans="2:8" ht="29.45" customHeight="1">
      <c r="B240" s="190" t="s">
        <v>79</v>
      </c>
      <c r="C240" s="67">
        <v>750</v>
      </c>
      <c r="D240" s="67">
        <v>100</v>
      </c>
      <c r="E240" s="67">
        <v>0</v>
      </c>
      <c r="F240" s="168"/>
      <c r="G240" s="58"/>
    </row>
    <row r="241" spans="2:8" s="46" customFormat="1" ht="7.9" customHeight="1">
      <c r="B241" s="40"/>
      <c r="C241" s="20"/>
      <c r="D241" s="20"/>
      <c r="E241" s="20"/>
      <c r="F241" s="112"/>
      <c r="G241" s="146"/>
      <c r="H241" s="147"/>
    </row>
    <row r="242" spans="2:8" s="46" customFormat="1" ht="47.45" customHeight="1">
      <c r="B242" s="197" t="s">
        <v>273</v>
      </c>
      <c r="C242" s="197"/>
      <c r="D242" s="197"/>
      <c r="E242" s="197"/>
      <c r="F242" s="112"/>
      <c r="G242" s="146"/>
      <c r="H242" s="147"/>
    </row>
    <row r="243" spans="2:8" s="46" customFormat="1" ht="12" customHeight="1">
      <c r="B243" s="68"/>
      <c r="C243" s="68"/>
      <c r="D243" s="68"/>
      <c r="E243" s="68"/>
      <c r="F243" s="112"/>
      <c r="G243" s="146"/>
      <c r="H243" s="147"/>
    </row>
    <row r="244" spans="2:8" s="46" customFormat="1" ht="31.9" customHeight="1">
      <c r="B244" s="199" t="s">
        <v>8</v>
      </c>
      <c r="C244" s="199"/>
      <c r="D244" s="199"/>
      <c r="E244" s="199"/>
      <c r="F244" s="112"/>
      <c r="G244" s="146"/>
      <c r="H244" s="147"/>
    </row>
    <row r="245" spans="2:8" s="41" customFormat="1" ht="23.45" customHeight="1">
      <c r="B245" s="197" t="s">
        <v>80</v>
      </c>
      <c r="C245" s="197"/>
      <c r="D245" s="197"/>
      <c r="E245" s="197"/>
      <c r="F245" s="140"/>
      <c r="G245" s="141"/>
      <c r="H245" s="141"/>
    </row>
    <row r="246" spans="2:8" s="41" customFormat="1" ht="33" customHeight="1">
      <c r="B246" s="197" t="s">
        <v>85</v>
      </c>
      <c r="C246" s="197"/>
      <c r="D246" s="197"/>
      <c r="E246" s="197"/>
      <c r="F246" s="140"/>
      <c r="G246" s="141"/>
      <c r="H246" s="141"/>
    </row>
    <row r="247" spans="2:8" s="42" customFormat="1" ht="62.45" customHeight="1">
      <c r="B247" s="197" t="s">
        <v>81</v>
      </c>
      <c r="C247" s="218"/>
      <c r="D247" s="218"/>
      <c r="E247" s="218"/>
      <c r="F247" s="142"/>
      <c r="G247" s="143"/>
      <c r="H247" s="143"/>
    </row>
    <row r="248" spans="2:8" s="42" customFormat="1" ht="17.45" customHeight="1">
      <c r="B248" s="49"/>
      <c r="C248" s="49"/>
      <c r="D248" s="49"/>
      <c r="E248" s="68" t="s">
        <v>134</v>
      </c>
      <c r="F248" s="142"/>
      <c r="G248" s="143"/>
      <c r="H248" s="143"/>
    </row>
    <row r="249" spans="2:8" s="30" customFormat="1" ht="18.600000000000001" customHeight="1">
      <c r="B249" s="34" t="s">
        <v>5</v>
      </c>
      <c r="C249" s="1" t="s">
        <v>27</v>
      </c>
      <c r="D249" s="1" t="s">
        <v>2</v>
      </c>
      <c r="E249" s="1" t="s">
        <v>28</v>
      </c>
      <c r="F249" s="124"/>
      <c r="G249" s="125"/>
      <c r="H249" s="126"/>
    </row>
    <row r="250" spans="2:8" ht="17.45" customHeight="1">
      <c r="B250" s="35" t="s">
        <v>21</v>
      </c>
      <c r="C250" s="36">
        <f>C254+C255+C256</f>
        <v>31094</v>
      </c>
      <c r="D250" s="36">
        <f>D254+D255+D256</f>
        <v>30655.8</v>
      </c>
      <c r="E250" s="36">
        <v>0</v>
      </c>
      <c r="F250" s="113"/>
      <c r="G250" s="58"/>
    </row>
    <row r="251" spans="2:8" ht="17.45" customHeight="1">
      <c r="B251" s="65" t="s">
        <v>16</v>
      </c>
      <c r="C251" s="66">
        <v>473.9</v>
      </c>
      <c r="D251" s="66">
        <v>438.9</v>
      </c>
      <c r="E251" s="66">
        <v>0</v>
      </c>
      <c r="F251" s="113"/>
      <c r="G251" s="58"/>
    </row>
    <row r="252" spans="2:8" ht="17.45" customHeight="1">
      <c r="B252" s="65" t="s">
        <v>17</v>
      </c>
      <c r="C252" s="66">
        <v>30620.1</v>
      </c>
      <c r="D252" s="66">
        <v>30216.9</v>
      </c>
      <c r="E252" s="66">
        <v>0</v>
      </c>
      <c r="F252" s="113"/>
      <c r="G252" s="58"/>
    </row>
    <row r="253" spans="2:8" ht="17.45" customHeight="1">
      <c r="B253" s="65" t="s">
        <v>18</v>
      </c>
      <c r="C253" s="66">
        <v>0</v>
      </c>
      <c r="D253" s="66">
        <v>0</v>
      </c>
      <c r="E253" s="66">
        <v>0</v>
      </c>
      <c r="F253" s="113"/>
      <c r="G253" s="58"/>
    </row>
    <row r="254" spans="2:8" s="175" customFormat="1" ht="19.899999999999999" customHeight="1">
      <c r="B254" s="5" t="s">
        <v>83</v>
      </c>
      <c r="C254" s="76">
        <v>5424</v>
      </c>
      <c r="D254" s="76">
        <v>4985.8</v>
      </c>
      <c r="E254" s="76">
        <v>0</v>
      </c>
      <c r="F254" s="174"/>
      <c r="G254" s="174"/>
      <c r="H254" s="174"/>
    </row>
    <row r="255" spans="2:8" s="175" customFormat="1" ht="19.899999999999999" customHeight="1">
      <c r="B255" s="5" t="s">
        <v>82</v>
      </c>
      <c r="C255" s="76">
        <v>0</v>
      </c>
      <c r="D255" s="76">
        <v>0</v>
      </c>
      <c r="E255" s="76">
        <v>0</v>
      </c>
      <c r="F255" s="174"/>
      <c r="G255" s="174"/>
      <c r="H255" s="174"/>
    </row>
    <row r="256" spans="2:8" s="175" customFormat="1" ht="19.899999999999999" customHeight="1">
      <c r="B256" s="5" t="s">
        <v>84</v>
      </c>
      <c r="C256" s="76">
        <v>25670</v>
      </c>
      <c r="D256" s="76">
        <v>25670</v>
      </c>
      <c r="E256" s="76">
        <v>0</v>
      </c>
      <c r="F256" s="174"/>
      <c r="G256" s="174"/>
      <c r="H256" s="174"/>
    </row>
    <row r="257" spans="2:8" s="46" customFormat="1" ht="11.45" customHeight="1">
      <c r="B257" s="40"/>
      <c r="C257" s="20"/>
      <c r="D257" s="20"/>
      <c r="E257" s="20"/>
      <c r="F257" s="112"/>
      <c r="G257" s="146"/>
      <c r="H257" s="147"/>
    </row>
    <row r="258" spans="2:8" s="46" customFormat="1" ht="17.45" customHeight="1">
      <c r="B258" s="197" t="s">
        <v>225</v>
      </c>
      <c r="C258" s="197"/>
      <c r="D258" s="197"/>
      <c r="E258" s="197"/>
      <c r="F258" s="112"/>
      <c r="G258" s="146"/>
      <c r="H258" s="147"/>
    </row>
    <row r="259" spans="2:8" s="46" customFormat="1" ht="31.15" customHeight="1">
      <c r="B259" s="197" t="s">
        <v>301</v>
      </c>
      <c r="C259" s="197"/>
      <c r="D259" s="197"/>
      <c r="E259" s="197"/>
      <c r="F259" s="112"/>
      <c r="G259" s="112"/>
      <c r="H259" s="112"/>
    </row>
    <row r="260" spans="2:8" s="46" customFormat="1" ht="96.6" customHeight="1">
      <c r="B260" s="197" t="s">
        <v>302</v>
      </c>
      <c r="C260" s="197"/>
      <c r="D260" s="197"/>
      <c r="E260" s="197"/>
      <c r="F260" s="112"/>
      <c r="G260" s="112"/>
      <c r="H260" s="112"/>
    </row>
    <row r="261" spans="2:8" s="46" customFormat="1" ht="12.6" customHeight="1">
      <c r="B261" s="40"/>
      <c r="C261" s="20"/>
      <c r="D261" s="20"/>
      <c r="E261" s="20"/>
      <c r="F261" s="112"/>
      <c r="G261" s="146"/>
      <c r="H261" s="147"/>
    </row>
    <row r="262" spans="2:8" s="46" customFormat="1" ht="22.15" customHeight="1">
      <c r="B262" s="199" t="s">
        <v>86</v>
      </c>
      <c r="C262" s="199"/>
      <c r="D262" s="199"/>
      <c r="E262" s="199"/>
      <c r="F262" s="112"/>
      <c r="G262" s="146"/>
      <c r="H262" s="147"/>
    </row>
    <row r="263" spans="2:8" s="41" customFormat="1" ht="17.45" customHeight="1">
      <c r="B263" s="197" t="s">
        <v>87</v>
      </c>
      <c r="C263" s="197"/>
      <c r="D263" s="197"/>
      <c r="E263" s="197"/>
      <c r="F263" s="140"/>
      <c r="G263" s="141"/>
      <c r="H263" s="141"/>
    </row>
    <row r="264" spans="2:8" s="41" customFormat="1" ht="33" customHeight="1">
      <c r="B264" s="197" t="s">
        <v>89</v>
      </c>
      <c r="C264" s="197"/>
      <c r="D264" s="197"/>
      <c r="E264" s="197"/>
      <c r="F264" s="140"/>
      <c r="G264" s="141"/>
      <c r="H264" s="141"/>
    </row>
    <row r="265" spans="2:8" s="42" customFormat="1" ht="48" customHeight="1">
      <c r="B265" s="197" t="s">
        <v>88</v>
      </c>
      <c r="C265" s="218"/>
      <c r="D265" s="218"/>
      <c r="E265" s="218"/>
      <c r="F265" s="142"/>
      <c r="G265" s="143"/>
      <c r="H265" s="143"/>
    </row>
    <row r="266" spans="2:8" s="46" customFormat="1" ht="15.6" customHeight="1">
      <c r="B266" s="49"/>
      <c r="C266" s="49"/>
      <c r="D266" s="49"/>
      <c r="E266" s="68" t="s">
        <v>134</v>
      </c>
      <c r="F266" s="112"/>
      <c r="G266" s="146"/>
      <c r="H266" s="147"/>
    </row>
    <row r="267" spans="2:8" s="30" customFormat="1" ht="18.600000000000001" customHeight="1">
      <c r="B267" s="34" t="s">
        <v>5</v>
      </c>
      <c r="C267" s="1" t="s">
        <v>27</v>
      </c>
      <c r="D267" s="1" t="s">
        <v>2</v>
      </c>
      <c r="E267" s="1" t="s">
        <v>28</v>
      </c>
      <c r="F267" s="124"/>
      <c r="G267" s="125"/>
      <c r="H267" s="126"/>
    </row>
    <row r="268" spans="2:8" ht="17.45" customHeight="1">
      <c r="B268" s="35" t="s">
        <v>21</v>
      </c>
      <c r="C268" s="36">
        <f>C272+C273+C274+C275</f>
        <v>17688.7</v>
      </c>
      <c r="D268" s="36">
        <f t="shared" ref="D268:E268" si="14">D272+D273+D274+D275</f>
        <v>15561.9</v>
      </c>
      <c r="E268" s="36">
        <f t="shared" si="14"/>
        <v>14161.9</v>
      </c>
      <c r="F268" s="113"/>
      <c r="G268" s="58"/>
    </row>
    <row r="269" spans="2:8" ht="17.45" customHeight="1">
      <c r="B269" s="65" t="s">
        <v>16</v>
      </c>
      <c r="C269" s="66">
        <v>17688.7</v>
      </c>
      <c r="D269" s="66">
        <v>15561.9</v>
      </c>
      <c r="E269" s="66">
        <v>14161.9</v>
      </c>
      <c r="F269" s="113"/>
      <c r="G269" s="58"/>
    </row>
    <row r="270" spans="2:8" ht="16.149999999999999" customHeight="1">
      <c r="B270" s="65" t="s">
        <v>17</v>
      </c>
      <c r="C270" s="66">
        <v>0</v>
      </c>
      <c r="D270" s="66">
        <v>0</v>
      </c>
      <c r="E270" s="66">
        <v>0</v>
      </c>
      <c r="F270" s="113"/>
      <c r="G270" s="58"/>
    </row>
    <row r="271" spans="2:8" ht="16.149999999999999" customHeight="1">
      <c r="B271" s="65" t="s">
        <v>18</v>
      </c>
      <c r="C271" s="66">
        <v>0</v>
      </c>
      <c r="D271" s="66">
        <v>0</v>
      </c>
      <c r="E271" s="66">
        <v>0</v>
      </c>
      <c r="F271" s="113"/>
      <c r="G271" s="58"/>
    </row>
    <row r="272" spans="2:8" ht="30" customHeight="1">
      <c r="B272" s="12" t="s">
        <v>90</v>
      </c>
      <c r="C272" s="67">
        <v>700</v>
      </c>
      <c r="D272" s="67">
        <v>326</v>
      </c>
      <c r="E272" s="67">
        <v>326</v>
      </c>
      <c r="F272" s="168"/>
      <c r="G272" s="58"/>
    </row>
    <row r="273" spans="2:8" ht="29.45" customHeight="1">
      <c r="B273" s="12" t="s">
        <v>91</v>
      </c>
      <c r="C273" s="67">
        <v>886.5</v>
      </c>
      <c r="D273" s="67">
        <v>200</v>
      </c>
      <c r="E273" s="67">
        <v>200</v>
      </c>
      <c r="F273" s="168"/>
      <c r="G273" s="58"/>
    </row>
    <row r="274" spans="2:8" ht="30.6" customHeight="1">
      <c r="B274" s="12" t="s">
        <v>92</v>
      </c>
      <c r="C274" s="67">
        <v>1461.1</v>
      </c>
      <c r="D274" s="67">
        <v>500</v>
      </c>
      <c r="E274" s="67">
        <v>500</v>
      </c>
      <c r="F274" s="168"/>
      <c r="G274" s="58"/>
    </row>
    <row r="275" spans="2:8" ht="43.9" customHeight="1">
      <c r="B275" s="78" t="s">
        <v>93</v>
      </c>
      <c r="C275" s="10">
        <v>14641.1</v>
      </c>
      <c r="D275" s="10">
        <v>14535.9</v>
      </c>
      <c r="E275" s="10">
        <v>13135.9</v>
      </c>
      <c r="F275" s="58"/>
      <c r="G275" s="58"/>
    </row>
    <row r="276" spans="2:8" ht="10.15" customHeight="1">
      <c r="B276" s="79"/>
      <c r="C276" s="22"/>
      <c r="D276" s="22"/>
      <c r="E276" s="22"/>
    </row>
    <row r="277" spans="2:8" s="46" customFormat="1" ht="30" customHeight="1">
      <c r="B277" s="197" t="s">
        <v>59</v>
      </c>
      <c r="C277" s="197"/>
      <c r="D277" s="197"/>
      <c r="E277" s="197"/>
      <c r="F277" s="112"/>
      <c r="G277" s="146"/>
      <c r="H277" s="147"/>
    </row>
    <row r="278" spans="2:8" ht="47.45" customHeight="1">
      <c r="B278" s="211" t="s">
        <v>227</v>
      </c>
      <c r="C278" s="211"/>
      <c r="D278" s="211"/>
      <c r="E278" s="211"/>
      <c r="G278" s="116"/>
      <c r="H278" s="116"/>
    </row>
    <row r="279" spans="2:8" ht="30.6" customHeight="1">
      <c r="B279" s="211" t="s">
        <v>94</v>
      </c>
      <c r="C279" s="211"/>
      <c r="D279" s="211"/>
      <c r="E279" s="211"/>
      <c r="G279" s="116"/>
      <c r="H279" s="116"/>
    </row>
    <row r="280" spans="2:8" s="46" customFormat="1" ht="127.15" customHeight="1">
      <c r="B280" s="197" t="s">
        <v>245</v>
      </c>
      <c r="C280" s="197"/>
      <c r="D280" s="197"/>
      <c r="E280" s="197"/>
      <c r="F280" s="112"/>
      <c r="G280" s="146"/>
      <c r="H280" s="147"/>
    </row>
    <row r="281" spans="2:8" s="46" customFormat="1" ht="13.15" customHeight="1">
      <c r="B281" s="60"/>
      <c r="C281" s="60"/>
      <c r="D281" s="60"/>
      <c r="E281" s="60"/>
      <c r="F281" s="112"/>
      <c r="G281" s="146"/>
      <c r="H281" s="147"/>
    </row>
    <row r="282" spans="2:8" s="46" customFormat="1" ht="19.149999999999999" customHeight="1">
      <c r="B282" s="199" t="s">
        <v>10</v>
      </c>
      <c r="C282" s="199"/>
      <c r="D282" s="199"/>
      <c r="E282" s="199"/>
      <c r="F282" s="112"/>
      <c r="G282" s="146"/>
      <c r="H282" s="147"/>
    </row>
    <row r="283" spans="2:8" s="41" customFormat="1" ht="17.45" customHeight="1">
      <c r="B283" s="197" t="s">
        <v>95</v>
      </c>
      <c r="C283" s="197"/>
      <c r="D283" s="197"/>
      <c r="E283" s="197"/>
      <c r="F283" s="140"/>
      <c r="G283" s="141"/>
      <c r="H283" s="141"/>
    </row>
    <row r="284" spans="2:8" s="41" customFormat="1" ht="15" customHeight="1">
      <c r="B284" s="197" t="s">
        <v>96</v>
      </c>
      <c r="C284" s="197"/>
      <c r="D284" s="197"/>
      <c r="E284" s="197"/>
      <c r="F284" s="140"/>
      <c r="G284" s="141"/>
      <c r="H284" s="141"/>
    </row>
    <row r="285" spans="2:8" s="42" customFormat="1" ht="49.9" customHeight="1">
      <c r="B285" s="197" t="s">
        <v>97</v>
      </c>
      <c r="C285" s="218"/>
      <c r="D285" s="218"/>
      <c r="E285" s="218"/>
      <c r="F285" s="142"/>
      <c r="G285" s="143"/>
      <c r="H285" s="143"/>
    </row>
    <row r="286" spans="2:8" s="42" customFormat="1" ht="15.6" customHeight="1">
      <c r="B286" s="49"/>
      <c r="C286" s="49"/>
      <c r="D286" s="49"/>
      <c r="E286" s="68" t="s">
        <v>134</v>
      </c>
      <c r="F286" s="142"/>
      <c r="G286" s="143"/>
      <c r="H286" s="143"/>
    </row>
    <row r="287" spans="2:8" s="30" customFormat="1" ht="18.600000000000001" customHeight="1">
      <c r="B287" s="34" t="s">
        <v>5</v>
      </c>
      <c r="C287" s="1" t="s">
        <v>27</v>
      </c>
      <c r="D287" s="1" t="s">
        <v>2</v>
      </c>
      <c r="E287" s="1" t="s">
        <v>28</v>
      </c>
      <c r="F287" s="124"/>
      <c r="G287" s="125"/>
      <c r="H287" s="126"/>
    </row>
    <row r="288" spans="2:8" ht="17.45" customHeight="1">
      <c r="B288" s="35" t="s">
        <v>21</v>
      </c>
      <c r="C288" s="36">
        <f>C292+C294</f>
        <v>38343.9</v>
      </c>
      <c r="D288" s="36">
        <f t="shared" ref="D288" si="15">D292+D294</f>
        <v>36356.800000000003</v>
      </c>
      <c r="E288" s="36">
        <v>0</v>
      </c>
      <c r="F288" s="113"/>
      <c r="G288" s="58"/>
    </row>
    <row r="289" spans="2:8" ht="17.45" customHeight="1">
      <c r="B289" s="65" t="s">
        <v>16</v>
      </c>
      <c r="C289" s="66">
        <v>15735.5</v>
      </c>
      <c r="D289" s="66">
        <v>13736.2</v>
      </c>
      <c r="E289" s="66">
        <v>0</v>
      </c>
      <c r="F289" s="113"/>
      <c r="G289" s="58"/>
    </row>
    <row r="290" spans="2:8" ht="17.45" customHeight="1">
      <c r="B290" s="65" t="s">
        <v>17</v>
      </c>
      <c r="C290" s="66">
        <v>22608.400000000001</v>
      </c>
      <c r="D290" s="66">
        <v>22620.6</v>
      </c>
      <c r="E290" s="66">
        <v>0</v>
      </c>
      <c r="F290" s="113"/>
      <c r="G290" s="58"/>
    </row>
    <row r="291" spans="2:8" ht="17.45" customHeight="1">
      <c r="B291" s="65" t="s">
        <v>18</v>
      </c>
      <c r="C291" s="66">
        <v>0</v>
      </c>
      <c r="D291" s="66">
        <v>0</v>
      </c>
      <c r="E291" s="66">
        <v>0</v>
      </c>
      <c r="F291" s="113"/>
      <c r="G291" s="58"/>
    </row>
    <row r="292" spans="2:8" s="175" customFormat="1" ht="17.45" customHeight="1">
      <c r="B292" s="5" t="s">
        <v>98</v>
      </c>
      <c r="C292" s="170">
        <v>27543.9</v>
      </c>
      <c r="D292" s="170">
        <v>25556.799999999999</v>
      </c>
      <c r="E292" s="170">
        <v>0</v>
      </c>
      <c r="F292" s="174"/>
      <c r="G292" s="174"/>
      <c r="H292" s="174"/>
    </row>
    <row r="293" spans="2:8" s="164" customFormat="1" ht="16.149999999999999" customHeight="1">
      <c r="B293" s="165" t="s">
        <v>257</v>
      </c>
      <c r="C293" s="23">
        <f>22608.4+1189.9</f>
        <v>23798.300000000003</v>
      </c>
      <c r="D293" s="23">
        <f>22620.6+1190.6</f>
        <v>23811.199999999997</v>
      </c>
      <c r="E293" s="163">
        <v>0</v>
      </c>
      <c r="F293" s="117"/>
      <c r="G293" s="117"/>
      <c r="H293" s="117"/>
    </row>
    <row r="294" spans="2:8" s="175" customFormat="1" ht="16.899999999999999" customHeight="1">
      <c r="B294" s="5" t="s">
        <v>99</v>
      </c>
      <c r="C294" s="170">
        <v>10800</v>
      </c>
      <c r="D294" s="170">
        <v>10800</v>
      </c>
      <c r="E294" s="170">
        <v>0</v>
      </c>
      <c r="F294" s="174"/>
      <c r="G294" s="174"/>
      <c r="H294" s="174"/>
    </row>
    <row r="295" spans="2:8" s="42" customFormat="1" ht="9" customHeight="1">
      <c r="B295" s="80"/>
      <c r="C295" s="81"/>
      <c r="D295" s="81"/>
      <c r="E295" s="81"/>
      <c r="F295" s="142"/>
      <c r="G295" s="143"/>
      <c r="H295" s="143"/>
    </row>
    <row r="296" spans="2:8" s="42" customFormat="1" ht="21.6" customHeight="1">
      <c r="B296" s="198" t="s">
        <v>225</v>
      </c>
      <c r="C296" s="198"/>
      <c r="D296" s="198"/>
      <c r="E296" s="198"/>
      <c r="F296" s="142"/>
      <c r="G296" s="143"/>
      <c r="H296" s="143"/>
    </row>
    <row r="297" spans="2:8" s="46" customFormat="1" ht="48.6" customHeight="1">
      <c r="B297" s="197" t="s">
        <v>228</v>
      </c>
      <c r="C297" s="197"/>
      <c r="D297" s="197"/>
      <c r="E297" s="197"/>
      <c r="F297" s="112"/>
      <c r="G297" s="112"/>
      <c r="H297" s="112"/>
    </row>
    <row r="298" spans="2:8" s="46" customFormat="1" ht="78" customHeight="1">
      <c r="B298" s="198" t="s">
        <v>316</v>
      </c>
      <c r="C298" s="198"/>
      <c r="D298" s="198"/>
      <c r="E298" s="198"/>
      <c r="F298" s="112"/>
      <c r="G298" s="112"/>
      <c r="H298" s="112"/>
    </row>
    <row r="299" spans="2:8" s="42" customFormat="1" ht="94.15" customHeight="1">
      <c r="B299" s="198" t="s">
        <v>317</v>
      </c>
      <c r="C299" s="198"/>
      <c r="D299" s="198"/>
      <c r="E299" s="198"/>
      <c r="F299" s="142"/>
      <c r="G299" s="143"/>
      <c r="H299" s="143"/>
    </row>
    <row r="300" spans="2:8" s="42" customFormat="1" ht="13.9" customHeight="1">
      <c r="B300" s="50"/>
      <c r="C300" s="50"/>
      <c r="D300" s="50"/>
      <c r="E300" s="50"/>
      <c r="F300" s="142"/>
      <c r="G300" s="143"/>
      <c r="H300" s="143"/>
    </row>
    <row r="301" spans="2:8" s="46" customFormat="1" ht="31.9" customHeight="1">
      <c r="B301" s="199" t="s">
        <v>11</v>
      </c>
      <c r="C301" s="199"/>
      <c r="D301" s="199"/>
      <c r="E301" s="199"/>
      <c r="F301" s="112"/>
      <c r="G301" s="146"/>
      <c r="H301" s="147"/>
    </row>
    <row r="302" spans="2:8" s="41" customFormat="1" ht="22.9" customHeight="1">
      <c r="B302" s="197" t="s">
        <v>104</v>
      </c>
      <c r="C302" s="197"/>
      <c r="D302" s="197"/>
      <c r="E302" s="197"/>
      <c r="F302" s="140"/>
      <c r="G302" s="141"/>
      <c r="H302" s="141"/>
    </row>
    <row r="303" spans="2:8" s="41" customFormat="1" ht="30.6" customHeight="1">
      <c r="B303" s="197" t="s">
        <v>105</v>
      </c>
      <c r="C303" s="197"/>
      <c r="D303" s="197"/>
      <c r="E303" s="197"/>
      <c r="F303" s="140"/>
      <c r="G303" s="141"/>
      <c r="H303" s="141"/>
    </row>
    <row r="304" spans="2:8" s="42" customFormat="1" ht="30.6" customHeight="1">
      <c r="B304" s="197" t="s">
        <v>268</v>
      </c>
      <c r="C304" s="218"/>
      <c r="D304" s="218"/>
      <c r="E304" s="218"/>
      <c r="F304" s="142"/>
      <c r="G304" s="143"/>
      <c r="H304" s="143"/>
    </row>
    <row r="305" spans="2:8" s="42" customFormat="1" ht="15.6" customHeight="1">
      <c r="B305" s="49"/>
      <c r="C305" s="49"/>
      <c r="D305" s="49"/>
      <c r="E305" s="68" t="s">
        <v>134</v>
      </c>
      <c r="F305" s="142"/>
      <c r="G305" s="143"/>
      <c r="H305" s="143"/>
    </row>
    <row r="306" spans="2:8" s="30" customFormat="1" ht="18.600000000000001" customHeight="1">
      <c r="B306" s="34" t="s">
        <v>5</v>
      </c>
      <c r="C306" s="1" t="s">
        <v>27</v>
      </c>
      <c r="D306" s="1" t="s">
        <v>2</v>
      </c>
      <c r="E306" s="1" t="s">
        <v>28</v>
      </c>
      <c r="F306" s="124"/>
      <c r="G306" s="125"/>
      <c r="H306" s="126"/>
    </row>
    <row r="307" spans="2:8" ht="17.45" customHeight="1">
      <c r="B307" s="35" t="s">
        <v>21</v>
      </c>
      <c r="C307" s="36">
        <f>C311+C312+C313+C314+C315</f>
        <v>48878.100000000006</v>
      </c>
      <c r="D307" s="36">
        <f t="shared" ref="D307:E307" si="16">D311+D312+D313+D314+D315</f>
        <v>23530.6</v>
      </c>
      <c r="E307" s="36">
        <f t="shared" si="16"/>
        <v>19083.2</v>
      </c>
      <c r="F307" s="113"/>
      <c r="G307" s="58"/>
    </row>
    <row r="308" spans="2:8" ht="17.45" customHeight="1">
      <c r="B308" s="65" t="s">
        <v>16</v>
      </c>
      <c r="C308" s="66">
        <v>36444.6</v>
      </c>
      <c r="D308" s="66">
        <v>11765.3</v>
      </c>
      <c r="E308" s="66">
        <v>9541.6</v>
      </c>
      <c r="F308" s="113"/>
      <c r="G308" s="58"/>
    </row>
    <row r="309" spans="2:8" ht="17.45" customHeight="1">
      <c r="B309" s="65" t="s">
        <v>17</v>
      </c>
      <c r="C309" s="66">
        <v>12433.5</v>
      </c>
      <c r="D309" s="66">
        <v>11765.3</v>
      </c>
      <c r="E309" s="66">
        <v>9541.6</v>
      </c>
      <c r="F309" s="113"/>
      <c r="G309" s="58"/>
    </row>
    <row r="310" spans="2:8" ht="17.45" customHeight="1">
      <c r="B310" s="65" t="s">
        <v>18</v>
      </c>
      <c r="C310" s="66">
        <v>0</v>
      </c>
      <c r="D310" s="66">
        <v>0</v>
      </c>
      <c r="E310" s="66">
        <v>0</v>
      </c>
      <c r="F310" s="113"/>
      <c r="G310" s="58"/>
    </row>
    <row r="311" spans="2:8" ht="18" customHeight="1">
      <c r="B311" s="12" t="s">
        <v>106</v>
      </c>
      <c r="C311" s="67">
        <v>383.4</v>
      </c>
      <c r="D311" s="67">
        <v>0</v>
      </c>
      <c r="E311" s="67">
        <v>0</v>
      </c>
      <c r="F311" s="168"/>
      <c r="G311" s="58"/>
    </row>
    <row r="312" spans="2:8" ht="18" customHeight="1">
      <c r="B312" s="12" t="s">
        <v>107</v>
      </c>
      <c r="C312" s="67">
        <v>20717.400000000001</v>
      </c>
      <c r="D312" s="67">
        <v>0</v>
      </c>
      <c r="E312" s="67">
        <v>0</v>
      </c>
      <c r="F312" s="168"/>
      <c r="G312" s="58"/>
    </row>
    <row r="313" spans="2:8" ht="28.9" customHeight="1">
      <c r="B313" s="12" t="s">
        <v>108</v>
      </c>
      <c r="C313" s="67">
        <v>2660.3</v>
      </c>
      <c r="D313" s="67">
        <v>0</v>
      </c>
      <c r="E313" s="67">
        <v>0</v>
      </c>
      <c r="F313" s="168"/>
      <c r="G313" s="58"/>
    </row>
    <row r="314" spans="2:8" ht="19.149999999999999" customHeight="1">
      <c r="B314" s="78" t="s">
        <v>109</v>
      </c>
      <c r="C314" s="10">
        <v>250</v>
      </c>
      <c r="D314" s="10">
        <v>0</v>
      </c>
      <c r="E314" s="10">
        <v>0</v>
      </c>
      <c r="F314" s="58"/>
      <c r="G314" s="58"/>
    </row>
    <row r="315" spans="2:8" s="173" customFormat="1" ht="30" customHeight="1">
      <c r="B315" s="78" t="s">
        <v>110</v>
      </c>
      <c r="C315" s="170">
        <v>24867</v>
      </c>
      <c r="D315" s="170">
        <v>23530.6</v>
      </c>
      <c r="E315" s="170">
        <v>19083.2</v>
      </c>
      <c r="F315" s="172"/>
      <c r="G315" s="172"/>
      <c r="H315" s="172"/>
    </row>
    <row r="316" spans="2:8" s="42" customFormat="1" ht="9" customHeight="1">
      <c r="B316" s="50"/>
      <c r="C316" s="50"/>
      <c r="D316" s="50"/>
      <c r="E316" s="50"/>
      <c r="F316" s="142"/>
      <c r="G316" s="143"/>
      <c r="H316" s="143"/>
    </row>
    <row r="317" spans="2:8" s="46" customFormat="1" ht="30" customHeight="1">
      <c r="B317" s="197" t="s">
        <v>64</v>
      </c>
      <c r="C317" s="197"/>
      <c r="D317" s="197"/>
      <c r="E317" s="197"/>
      <c r="F317" s="112"/>
      <c r="G317" s="146"/>
      <c r="H317" s="147"/>
    </row>
    <row r="318" spans="2:8" s="46" customFormat="1" ht="126" customHeight="1">
      <c r="B318" s="197" t="s">
        <v>280</v>
      </c>
      <c r="C318" s="197"/>
      <c r="D318" s="197"/>
      <c r="E318" s="197"/>
      <c r="F318" s="112"/>
      <c r="G318" s="112"/>
      <c r="H318" s="112"/>
    </row>
    <row r="319" spans="2:8" s="46" customFormat="1" ht="30.6" customHeight="1">
      <c r="B319" s="197" t="s">
        <v>265</v>
      </c>
      <c r="C319" s="197"/>
      <c r="D319" s="197"/>
      <c r="E319" s="197"/>
      <c r="F319" s="112"/>
      <c r="G319" s="112"/>
      <c r="H319" s="112"/>
    </row>
    <row r="320" spans="2:8" s="178" customFormat="1" ht="15.6" customHeight="1">
      <c r="B320" s="197" t="s">
        <v>259</v>
      </c>
      <c r="C320" s="197"/>
      <c r="D320" s="197"/>
      <c r="E320" s="197"/>
      <c r="F320" s="179"/>
      <c r="G320" s="179"/>
      <c r="H320" s="179"/>
    </row>
    <row r="321" spans="2:8" s="178" customFormat="1" ht="15.6" customHeight="1">
      <c r="B321" s="197" t="s">
        <v>260</v>
      </c>
      <c r="C321" s="197"/>
      <c r="D321" s="197"/>
      <c r="E321" s="197"/>
      <c r="F321" s="179"/>
      <c r="G321" s="179"/>
      <c r="H321" s="179"/>
    </row>
    <row r="322" spans="2:8" s="178" customFormat="1" ht="30.6" customHeight="1">
      <c r="B322" s="197" t="s">
        <v>261</v>
      </c>
      <c r="C322" s="197"/>
      <c r="D322" s="197"/>
      <c r="E322" s="197"/>
      <c r="F322" s="179"/>
      <c r="G322" s="179"/>
      <c r="H322" s="179"/>
    </row>
    <row r="323" spans="2:8" s="178" customFormat="1" ht="15" customHeight="1">
      <c r="B323" s="197" t="s">
        <v>262</v>
      </c>
      <c r="C323" s="197"/>
      <c r="D323" s="197"/>
      <c r="E323" s="197"/>
      <c r="F323" s="179"/>
      <c r="G323" s="179"/>
      <c r="H323" s="179"/>
    </row>
    <row r="324" spans="2:8" s="178" customFormat="1" ht="15" customHeight="1">
      <c r="B324" s="197" t="s">
        <v>263</v>
      </c>
      <c r="C324" s="197"/>
      <c r="D324" s="197"/>
      <c r="E324" s="197"/>
      <c r="F324" s="179"/>
      <c r="G324" s="179"/>
      <c r="H324" s="179"/>
    </row>
    <row r="325" spans="2:8" s="178" customFormat="1" ht="17.45" customHeight="1">
      <c r="B325" s="197" t="s">
        <v>264</v>
      </c>
      <c r="C325" s="197"/>
      <c r="D325" s="197"/>
      <c r="E325" s="197"/>
      <c r="F325" s="179"/>
      <c r="G325" s="179"/>
      <c r="H325" s="179"/>
    </row>
    <row r="326" spans="2:8" s="46" customFormat="1" ht="13.15" customHeight="1">
      <c r="B326" s="60"/>
      <c r="C326" s="60"/>
      <c r="D326" s="60"/>
      <c r="E326" s="60"/>
      <c r="F326" s="112"/>
      <c r="G326" s="146"/>
      <c r="H326" s="147"/>
    </row>
    <row r="327" spans="2:8" s="46" customFormat="1" ht="50.45" customHeight="1">
      <c r="B327" s="199" t="s">
        <v>12</v>
      </c>
      <c r="C327" s="199"/>
      <c r="D327" s="199"/>
      <c r="E327" s="199"/>
      <c r="F327" s="112"/>
      <c r="G327" s="146"/>
      <c r="H327" s="147"/>
    </row>
    <row r="328" spans="2:8" s="41" customFormat="1" ht="16.149999999999999" customHeight="1">
      <c r="B328" s="197" t="s">
        <v>111</v>
      </c>
      <c r="C328" s="197"/>
      <c r="D328" s="197"/>
      <c r="E328" s="197"/>
      <c r="F328" s="140"/>
      <c r="G328" s="141"/>
      <c r="H328" s="141"/>
    </row>
    <row r="329" spans="2:8" s="41" customFormat="1" ht="16.899999999999999" customHeight="1">
      <c r="B329" s="197" t="s">
        <v>157</v>
      </c>
      <c r="C329" s="197"/>
      <c r="D329" s="197"/>
      <c r="E329" s="197"/>
      <c r="F329" s="140"/>
      <c r="G329" s="141"/>
      <c r="H329" s="141"/>
    </row>
    <row r="330" spans="2:8" s="42" customFormat="1" ht="45.6" customHeight="1">
      <c r="B330" s="197" t="s">
        <v>112</v>
      </c>
      <c r="C330" s="218"/>
      <c r="D330" s="218"/>
      <c r="E330" s="218"/>
      <c r="F330" s="142"/>
      <c r="G330" s="143"/>
      <c r="H330" s="143"/>
    </row>
    <row r="331" spans="2:8" s="42" customFormat="1" ht="16.149999999999999" customHeight="1">
      <c r="B331" s="49"/>
      <c r="C331" s="49"/>
      <c r="D331" s="49"/>
      <c r="E331" s="68" t="s">
        <v>134</v>
      </c>
      <c r="F331" s="142"/>
      <c r="G331" s="143"/>
      <c r="H331" s="143"/>
    </row>
    <row r="332" spans="2:8" s="30" customFormat="1" ht="18.600000000000001" customHeight="1">
      <c r="B332" s="34" t="s">
        <v>5</v>
      </c>
      <c r="C332" s="1" t="s">
        <v>27</v>
      </c>
      <c r="D332" s="1" t="s">
        <v>2</v>
      </c>
      <c r="E332" s="1" t="s">
        <v>28</v>
      </c>
      <c r="F332" s="124"/>
      <c r="G332" s="125"/>
      <c r="H332" s="126"/>
    </row>
    <row r="333" spans="2:8" ht="17.45" customHeight="1">
      <c r="B333" s="35" t="s">
        <v>21</v>
      </c>
      <c r="C333" s="36">
        <f>C337+C338</f>
        <v>39417</v>
      </c>
      <c r="D333" s="36">
        <f>D337+D338</f>
        <v>73329.8</v>
      </c>
      <c r="E333" s="36">
        <v>0</v>
      </c>
      <c r="F333" s="113"/>
      <c r="G333" s="58"/>
    </row>
    <row r="334" spans="2:8" ht="17.45" customHeight="1">
      <c r="B334" s="65" t="s">
        <v>16</v>
      </c>
      <c r="C334" s="66">
        <v>39417</v>
      </c>
      <c r="D334" s="66">
        <v>73329.8</v>
      </c>
      <c r="E334" s="66">
        <v>0</v>
      </c>
      <c r="F334" s="113"/>
      <c r="G334" s="58"/>
    </row>
    <row r="335" spans="2:8" ht="17.45" customHeight="1">
      <c r="B335" s="65" t="s">
        <v>17</v>
      </c>
      <c r="C335" s="66">
        <v>0</v>
      </c>
      <c r="D335" s="66">
        <v>0</v>
      </c>
      <c r="E335" s="66">
        <v>0</v>
      </c>
      <c r="F335" s="113"/>
      <c r="G335" s="58"/>
    </row>
    <row r="336" spans="2:8" ht="16.899999999999999" customHeight="1">
      <c r="B336" s="65" t="s">
        <v>18</v>
      </c>
      <c r="C336" s="66">
        <v>0</v>
      </c>
      <c r="D336" s="66">
        <v>0</v>
      </c>
      <c r="E336" s="66">
        <v>0</v>
      </c>
      <c r="F336" s="113"/>
      <c r="G336" s="58"/>
    </row>
    <row r="337" spans="2:8" ht="17.45" customHeight="1">
      <c r="B337" s="83" t="s">
        <v>113</v>
      </c>
      <c r="C337" s="76">
        <v>32474.7</v>
      </c>
      <c r="D337" s="76">
        <v>32474.7</v>
      </c>
      <c r="E337" s="76">
        <v>0</v>
      </c>
      <c r="F337" s="58"/>
      <c r="G337" s="58"/>
    </row>
    <row r="338" spans="2:8" ht="18" customHeight="1">
      <c r="B338" s="71" t="s">
        <v>114</v>
      </c>
      <c r="C338" s="76">
        <v>6942.3</v>
      </c>
      <c r="D338" s="76">
        <v>40855.1</v>
      </c>
      <c r="E338" s="76">
        <v>0</v>
      </c>
      <c r="F338" s="58"/>
      <c r="G338" s="58"/>
    </row>
    <row r="339" spans="2:8" ht="11.45" customHeight="1">
      <c r="B339" s="84"/>
      <c r="C339" s="85"/>
      <c r="D339" s="85"/>
      <c r="E339" s="85"/>
    </row>
    <row r="340" spans="2:8" s="42" customFormat="1" ht="16.899999999999999" customHeight="1">
      <c r="B340" s="198" t="s">
        <v>225</v>
      </c>
      <c r="C340" s="198"/>
      <c r="D340" s="198"/>
      <c r="E340" s="198"/>
      <c r="F340" s="142"/>
      <c r="G340" s="143"/>
      <c r="H340" s="143"/>
    </row>
    <row r="341" spans="2:8" s="46" customFormat="1" ht="33" customHeight="1">
      <c r="B341" s="197" t="s">
        <v>309</v>
      </c>
      <c r="C341" s="197"/>
      <c r="D341" s="197"/>
      <c r="E341" s="197"/>
      <c r="F341" s="112"/>
      <c r="G341" s="146"/>
      <c r="H341" s="147"/>
    </row>
    <row r="342" spans="2:8" s="51" customFormat="1" ht="46.9" customHeight="1">
      <c r="B342" s="210" t="s">
        <v>313</v>
      </c>
      <c r="C342" s="210"/>
      <c r="D342" s="210"/>
      <c r="E342" s="210"/>
      <c r="F342" s="116"/>
      <c r="G342" s="116"/>
      <c r="H342" s="116"/>
    </row>
    <row r="343" spans="2:8" s="42" customFormat="1" ht="49.15" customHeight="1">
      <c r="B343" s="197" t="s">
        <v>229</v>
      </c>
      <c r="C343" s="197"/>
      <c r="D343" s="197"/>
      <c r="E343" s="197"/>
      <c r="F343" s="142"/>
      <c r="G343" s="142"/>
      <c r="H343" s="142"/>
    </row>
    <row r="344" spans="2:8" s="42" customFormat="1" ht="63.6" customHeight="1">
      <c r="B344" s="197" t="s">
        <v>310</v>
      </c>
      <c r="C344" s="197"/>
      <c r="D344" s="197"/>
      <c r="E344" s="197"/>
      <c r="F344" s="142"/>
      <c r="G344" s="143"/>
      <c r="H344" s="143"/>
    </row>
    <row r="345" spans="2:8" s="42" customFormat="1" ht="32.450000000000003" customHeight="1">
      <c r="B345" s="197" t="s">
        <v>312</v>
      </c>
      <c r="C345" s="197"/>
      <c r="D345" s="197"/>
      <c r="E345" s="197"/>
      <c r="F345" s="142"/>
      <c r="G345" s="143"/>
      <c r="H345" s="143"/>
    </row>
    <row r="346" spans="2:8" s="42" customFormat="1" ht="66" customHeight="1">
      <c r="B346" s="197" t="s">
        <v>311</v>
      </c>
      <c r="C346" s="197"/>
      <c r="D346" s="197"/>
      <c r="E346" s="197"/>
      <c r="F346" s="142"/>
      <c r="G346" s="143"/>
      <c r="H346" s="143"/>
    </row>
    <row r="347" spans="2:8" s="42" customFormat="1" ht="10.9" customHeight="1">
      <c r="B347" s="61"/>
      <c r="C347" s="61"/>
      <c r="D347" s="61"/>
      <c r="E347" s="61"/>
      <c r="F347" s="142"/>
      <c r="G347" s="143"/>
      <c r="H347" s="143"/>
    </row>
    <row r="348" spans="2:8" s="46" customFormat="1" ht="34.9" customHeight="1">
      <c r="B348" s="199" t="s">
        <v>115</v>
      </c>
      <c r="C348" s="199"/>
      <c r="D348" s="199"/>
      <c r="E348" s="199"/>
      <c r="F348" s="112"/>
      <c r="G348" s="146"/>
      <c r="H348" s="147"/>
    </row>
    <row r="349" spans="2:8" s="41" customFormat="1" ht="17.45" customHeight="1">
      <c r="B349" s="197" t="s">
        <v>116</v>
      </c>
      <c r="C349" s="197"/>
      <c r="D349" s="197"/>
      <c r="E349" s="197"/>
      <c r="F349" s="140"/>
      <c r="G349" s="141"/>
      <c r="H349" s="141"/>
    </row>
    <row r="350" spans="2:8" s="41" customFormat="1" ht="32.450000000000003" customHeight="1">
      <c r="B350" s="197" t="s">
        <v>117</v>
      </c>
      <c r="C350" s="197"/>
      <c r="D350" s="197"/>
      <c r="E350" s="197"/>
      <c r="F350" s="140"/>
      <c r="G350" s="141"/>
      <c r="H350" s="141"/>
    </row>
    <row r="351" spans="2:8" s="42" customFormat="1" ht="66.599999999999994" customHeight="1">
      <c r="B351" s="197" t="s">
        <v>118</v>
      </c>
      <c r="C351" s="218"/>
      <c r="D351" s="218"/>
      <c r="E351" s="218"/>
      <c r="F351" s="142"/>
      <c r="G351" s="143"/>
      <c r="H351" s="143"/>
    </row>
    <row r="352" spans="2:8" s="42" customFormat="1" ht="15.6" customHeight="1">
      <c r="B352" s="49"/>
      <c r="C352" s="49"/>
      <c r="D352" s="49"/>
      <c r="E352" s="68" t="s">
        <v>134</v>
      </c>
      <c r="F352" s="142"/>
      <c r="G352" s="143"/>
      <c r="H352" s="143"/>
    </row>
    <row r="353" spans="2:8" s="30" customFormat="1" ht="18.600000000000001" customHeight="1">
      <c r="B353" s="34" t="s">
        <v>5</v>
      </c>
      <c r="C353" s="1" t="s">
        <v>27</v>
      </c>
      <c r="D353" s="1" t="s">
        <v>2</v>
      </c>
      <c r="E353" s="1" t="s">
        <v>28</v>
      </c>
      <c r="F353" s="124"/>
      <c r="G353" s="125"/>
      <c r="H353" s="126"/>
    </row>
    <row r="354" spans="2:8" ht="17.45" customHeight="1">
      <c r="B354" s="35" t="s">
        <v>21</v>
      </c>
      <c r="C354" s="36">
        <f>C358+C359+C360+C361</f>
        <v>430188.20000000007</v>
      </c>
      <c r="D354" s="36">
        <f t="shared" ref="D354:E354" si="17">D358+D359+D360+D361</f>
        <v>420942.3</v>
      </c>
      <c r="E354" s="36">
        <f t="shared" si="17"/>
        <v>423376.50000000006</v>
      </c>
      <c r="F354" s="113"/>
      <c r="G354" s="58"/>
    </row>
    <row r="355" spans="2:8" ht="17.45" customHeight="1">
      <c r="B355" s="65" t="s">
        <v>16</v>
      </c>
      <c r="C355" s="66">
        <v>298488.5</v>
      </c>
      <c r="D355" s="66">
        <f>294440.3+0.1</f>
        <v>294440.39999999997</v>
      </c>
      <c r="E355" s="66">
        <v>299239.40000000002</v>
      </c>
      <c r="F355" s="113"/>
      <c r="G355" s="58"/>
    </row>
    <row r="356" spans="2:8" ht="17.45" customHeight="1">
      <c r="B356" s="65" t="s">
        <v>17</v>
      </c>
      <c r="C356" s="66">
        <f>131699.7-C357</f>
        <v>126538.70000000001</v>
      </c>
      <c r="D356" s="66">
        <f>126501.9-D357</f>
        <v>122340</v>
      </c>
      <c r="E356" s="66">
        <f>124137.1-E357</f>
        <v>119762.70000000001</v>
      </c>
      <c r="F356" s="113"/>
      <c r="G356" s="58"/>
    </row>
    <row r="357" spans="2:8" ht="17.45" customHeight="1">
      <c r="B357" s="65" t="s">
        <v>18</v>
      </c>
      <c r="C357" s="66">
        <f>9.8+5151.2</f>
        <v>5161</v>
      </c>
      <c r="D357" s="66">
        <f>10.9+4151</f>
        <v>4161.8999999999996</v>
      </c>
      <c r="E357" s="66">
        <f>10.7+4363.7</f>
        <v>4374.3999999999996</v>
      </c>
      <c r="F357" s="113"/>
      <c r="G357" s="58"/>
    </row>
    <row r="358" spans="2:8" s="18" customFormat="1" ht="18.600000000000001" customHeight="1">
      <c r="B358" s="9" t="s">
        <v>119</v>
      </c>
      <c r="C358" s="67">
        <v>383346.5</v>
      </c>
      <c r="D358" s="67">
        <f>379959.7+0.1</f>
        <v>379959.8</v>
      </c>
      <c r="E358" s="67">
        <v>383170.2</v>
      </c>
      <c r="F358" s="129"/>
      <c r="G358" s="129"/>
      <c r="H358" s="129"/>
    </row>
    <row r="359" spans="2:8" s="18" customFormat="1" ht="19.899999999999999" customHeight="1">
      <c r="B359" s="5" t="s">
        <v>120</v>
      </c>
      <c r="C359" s="10">
        <v>35724.400000000001</v>
      </c>
      <c r="D359" s="10">
        <v>32181.599999999999</v>
      </c>
      <c r="E359" s="10">
        <v>31405.4</v>
      </c>
      <c r="F359" s="129"/>
      <c r="G359" s="129"/>
      <c r="H359" s="129"/>
    </row>
    <row r="360" spans="2:8" s="18" customFormat="1" ht="19.149999999999999" customHeight="1">
      <c r="B360" s="9" t="s">
        <v>121</v>
      </c>
      <c r="C360" s="171">
        <v>599.4</v>
      </c>
      <c r="D360" s="171">
        <v>599.4</v>
      </c>
      <c r="E360" s="171">
        <v>599.4</v>
      </c>
      <c r="F360" s="129"/>
      <c r="G360" s="129"/>
      <c r="H360" s="129"/>
    </row>
    <row r="361" spans="2:8" s="18" customFormat="1" ht="30.6" customHeight="1">
      <c r="B361" s="12" t="s">
        <v>122</v>
      </c>
      <c r="C361" s="171">
        <v>10517.9</v>
      </c>
      <c r="D361" s="171">
        <v>8201.5</v>
      </c>
      <c r="E361" s="171">
        <v>8201.5</v>
      </c>
      <c r="F361" s="129"/>
      <c r="G361" s="129"/>
      <c r="H361" s="129"/>
    </row>
    <row r="362" spans="2:8" s="18" customFormat="1" ht="9.6" customHeight="1">
      <c r="B362" s="86"/>
      <c r="C362" s="87"/>
      <c r="D362" s="87"/>
      <c r="E362" s="87"/>
      <c r="F362" s="130"/>
      <c r="G362" s="128"/>
      <c r="H362" s="129"/>
    </row>
    <row r="363" spans="2:8" s="42" customFormat="1" ht="30" customHeight="1">
      <c r="B363" s="198" t="s">
        <v>56</v>
      </c>
      <c r="C363" s="198"/>
      <c r="D363" s="198"/>
      <c r="E363" s="198"/>
      <c r="F363" s="142"/>
      <c r="G363" s="143"/>
      <c r="H363" s="143"/>
    </row>
    <row r="364" spans="2:8" s="42" customFormat="1" ht="31.9" customHeight="1">
      <c r="B364" s="198" t="s">
        <v>156</v>
      </c>
      <c r="C364" s="198"/>
      <c r="D364" s="198"/>
      <c r="E364" s="198"/>
      <c r="F364" s="142"/>
      <c r="G364" s="142"/>
      <c r="H364" s="142"/>
    </row>
    <row r="365" spans="2:8" s="42" customFormat="1" ht="46.15" customHeight="1">
      <c r="B365" s="198" t="s">
        <v>202</v>
      </c>
      <c r="C365" s="198"/>
      <c r="D365" s="198"/>
      <c r="E365" s="198"/>
      <c r="F365" s="142"/>
      <c r="G365" s="142"/>
      <c r="H365" s="142"/>
    </row>
    <row r="366" spans="2:8" s="42" customFormat="1" ht="30.6" customHeight="1">
      <c r="B366" s="198" t="s">
        <v>203</v>
      </c>
      <c r="C366" s="198"/>
      <c r="D366" s="198"/>
      <c r="E366" s="198"/>
      <c r="F366" s="142"/>
      <c r="G366" s="143"/>
      <c r="H366" s="143"/>
    </row>
    <row r="367" spans="2:8" s="42" customFormat="1" ht="31.15" customHeight="1">
      <c r="B367" s="198" t="s">
        <v>204</v>
      </c>
      <c r="C367" s="198"/>
      <c r="D367" s="198"/>
      <c r="E367" s="198"/>
      <c r="F367" s="142"/>
      <c r="G367" s="143"/>
      <c r="H367" s="143"/>
    </row>
    <row r="368" spans="2:8" s="18" customFormat="1" ht="45.6" customHeight="1">
      <c r="B368" s="212" t="s">
        <v>205</v>
      </c>
      <c r="C368" s="212"/>
      <c r="D368" s="212"/>
      <c r="E368" s="212"/>
      <c r="F368" s="130"/>
      <c r="G368" s="128"/>
      <c r="H368" s="129"/>
    </row>
    <row r="369" spans="2:8" s="18" customFormat="1" ht="45.6" customHeight="1">
      <c r="B369" s="212" t="s">
        <v>206</v>
      </c>
      <c r="C369" s="212"/>
      <c r="D369" s="212"/>
      <c r="E369" s="212"/>
      <c r="F369" s="130"/>
      <c r="G369" s="128"/>
      <c r="H369" s="129"/>
    </row>
    <row r="370" spans="2:8" s="18" customFormat="1" ht="62.45" customHeight="1">
      <c r="B370" s="212" t="s">
        <v>207</v>
      </c>
      <c r="C370" s="212"/>
      <c r="D370" s="212"/>
      <c r="E370" s="212"/>
      <c r="F370" s="130"/>
      <c r="G370" s="128"/>
      <c r="H370" s="129"/>
    </row>
    <row r="371" spans="2:8" s="18" customFormat="1" ht="29.45" customHeight="1">
      <c r="B371" s="212" t="s">
        <v>208</v>
      </c>
      <c r="C371" s="212"/>
      <c r="D371" s="212"/>
      <c r="E371" s="212"/>
      <c r="F371" s="130"/>
      <c r="G371" s="128"/>
      <c r="H371" s="129"/>
    </row>
    <row r="372" spans="2:8" s="18" customFormat="1" ht="30.6" customHeight="1">
      <c r="B372" s="212" t="s">
        <v>209</v>
      </c>
      <c r="C372" s="212"/>
      <c r="D372" s="212"/>
      <c r="E372" s="212"/>
      <c r="F372" s="130"/>
      <c r="G372" s="128"/>
      <c r="H372" s="129"/>
    </row>
    <row r="373" spans="2:8" s="18" customFormat="1" ht="44.45" customHeight="1">
      <c r="B373" s="212" t="s">
        <v>210</v>
      </c>
      <c r="C373" s="212"/>
      <c r="D373" s="212"/>
      <c r="E373" s="212"/>
      <c r="F373" s="130"/>
      <c r="G373" s="128"/>
      <c r="H373" s="129"/>
    </row>
    <row r="374" spans="2:8" s="18" customFormat="1" ht="94.9" customHeight="1">
      <c r="B374" s="212" t="s">
        <v>232</v>
      </c>
      <c r="C374" s="212"/>
      <c r="D374" s="212"/>
      <c r="E374" s="212"/>
      <c r="F374" s="130"/>
      <c r="G374" s="130"/>
      <c r="H374" s="130"/>
    </row>
    <row r="375" spans="2:8" s="18" customFormat="1" ht="31.9" customHeight="1">
      <c r="B375" s="212" t="s">
        <v>145</v>
      </c>
      <c r="C375" s="212"/>
      <c r="D375" s="212"/>
      <c r="E375" s="212"/>
      <c r="F375" s="130"/>
      <c r="G375" s="128"/>
      <c r="H375" s="129"/>
    </row>
    <row r="376" spans="2:8" s="46" customFormat="1" ht="33.6" customHeight="1">
      <c r="B376" s="197" t="s">
        <v>269</v>
      </c>
      <c r="C376" s="197"/>
      <c r="D376" s="197"/>
      <c r="E376" s="197"/>
      <c r="F376" s="112"/>
      <c r="G376" s="146"/>
      <c r="H376" s="147"/>
    </row>
    <row r="377" spans="2:8" s="18" customFormat="1" ht="93" customHeight="1">
      <c r="B377" s="212" t="s">
        <v>246</v>
      </c>
      <c r="C377" s="212"/>
      <c r="D377" s="212"/>
      <c r="E377" s="212"/>
      <c r="F377" s="130"/>
      <c r="G377" s="128"/>
      <c r="H377" s="129"/>
    </row>
    <row r="378" spans="2:8" s="42" customFormat="1" ht="63" customHeight="1">
      <c r="B378" s="197" t="s">
        <v>274</v>
      </c>
      <c r="C378" s="197"/>
      <c r="D378" s="197"/>
      <c r="E378" s="197"/>
      <c r="F378" s="142"/>
      <c r="G378" s="143"/>
      <c r="H378" s="143"/>
    </row>
    <row r="379" spans="2:8" s="18" customFormat="1" ht="60.6" customHeight="1">
      <c r="B379" s="212" t="s">
        <v>275</v>
      </c>
      <c r="C379" s="212"/>
      <c r="D379" s="212"/>
      <c r="E379" s="212"/>
      <c r="F379" s="130"/>
      <c r="G379" s="128"/>
      <c r="H379" s="129"/>
    </row>
    <row r="380" spans="2:8" s="42" customFormat="1" ht="15" customHeight="1">
      <c r="B380" s="62"/>
      <c r="C380" s="62"/>
      <c r="D380" s="62"/>
      <c r="E380" s="62"/>
      <c r="F380" s="142"/>
      <c r="G380" s="143"/>
      <c r="H380" s="143"/>
    </row>
    <row r="381" spans="2:8" s="46" customFormat="1" ht="33" customHeight="1">
      <c r="B381" s="199" t="s">
        <v>13</v>
      </c>
      <c r="C381" s="199"/>
      <c r="D381" s="199"/>
      <c r="E381" s="199"/>
      <c r="F381" s="112"/>
      <c r="G381" s="146"/>
      <c r="H381" s="147"/>
    </row>
    <row r="382" spans="2:8" s="41" customFormat="1" ht="16.899999999999999" customHeight="1">
      <c r="B382" s="197" t="s">
        <v>123</v>
      </c>
      <c r="C382" s="197"/>
      <c r="D382" s="197"/>
      <c r="E382" s="197"/>
      <c r="F382" s="140"/>
      <c r="G382" s="141"/>
      <c r="H382" s="141"/>
    </row>
    <row r="383" spans="2:8" s="41" customFormat="1" ht="31.9" customHeight="1">
      <c r="B383" s="197" t="s">
        <v>124</v>
      </c>
      <c r="C383" s="197"/>
      <c r="D383" s="197"/>
      <c r="E383" s="197"/>
      <c r="F383" s="140"/>
      <c r="G383" s="141"/>
      <c r="H383" s="141"/>
    </row>
    <row r="384" spans="2:8" s="42" customFormat="1" ht="95.45" customHeight="1">
      <c r="B384" s="197" t="s">
        <v>125</v>
      </c>
      <c r="C384" s="218"/>
      <c r="D384" s="218"/>
      <c r="E384" s="218"/>
      <c r="F384" s="142"/>
      <c r="G384" s="143"/>
      <c r="H384" s="143"/>
    </row>
    <row r="385" spans="2:8" s="46" customFormat="1" ht="15" customHeight="1">
      <c r="B385" s="49"/>
      <c r="C385" s="49"/>
      <c r="D385" s="49"/>
      <c r="E385" s="68" t="s">
        <v>134</v>
      </c>
      <c r="F385" s="112"/>
      <c r="G385" s="146"/>
      <c r="H385" s="147"/>
    </row>
    <row r="386" spans="2:8" s="30" customFormat="1" ht="18.600000000000001" customHeight="1">
      <c r="B386" s="34" t="s">
        <v>5</v>
      </c>
      <c r="C386" s="1" t="s">
        <v>27</v>
      </c>
      <c r="D386" s="1" t="s">
        <v>2</v>
      </c>
      <c r="E386" s="1" t="s">
        <v>28</v>
      </c>
      <c r="F386" s="124"/>
      <c r="G386" s="125"/>
      <c r="H386" s="126"/>
    </row>
    <row r="387" spans="2:8" ht="17.45" customHeight="1">
      <c r="B387" s="35" t="s">
        <v>21</v>
      </c>
      <c r="C387" s="36">
        <f>C391+C392+C393</f>
        <v>59273.599999999999</v>
      </c>
      <c r="D387" s="36">
        <f t="shared" ref="D387:E387" si="18">D391+D392+D393</f>
        <v>62253.3</v>
      </c>
      <c r="E387" s="36">
        <f t="shared" si="18"/>
        <v>64601.5</v>
      </c>
      <c r="F387" s="113"/>
      <c r="G387" s="58"/>
    </row>
    <row r="388" spans="2:8" ht="17.45" customHeight="1">
      <c r="B388" s="65" t="s">
        <v>16</v>
      </c>
      <c r="C388" s="66">
        <v>49872.800000000003</v>
      </c>
      <c r="D388" s="66">
        <v>50187.9</v>
      </c>
      <c r="E388" s="66">
        <v>50305.3</v>
      </c>
      <c r="F388" s="113"/>
      <c r="G388" s="58"/>
    </row>
    <row r="389" spans="2:8" ht="17.45" customHeight="1">
      <c r="B389" s="65" t="s">
        <v>17</v>
      </c>
      <c r="C389" s="66">
        <v>9400.7999999999993</v>
      </c>
      <c r="D389" s="66">
        <v>12065.4</v>
      </c>
      <c r="E389" s="66">
        <v>14296.2</v>
      </c>
      <c r="F389" s="113"/>
      <c r="G389" s="58"/>
    </row>
    <row r="390" spans="2:8" ht="17.45" customHeight="1">
      <c r="B390" s="65" t="s">
        <v>18</v>
      </c>
      <c r="C390" s="66">
        <v>0</v>
      </c>
      <c r="D390" s="66">
        <v>0</v>
      </c>
      <c r="E390" s="66">
        <v>0</v>
      </c>
      <c r="F390" s="113"/>
      <c r="G390" s="58"/>
    </row>
    <row r="391" spans="2:8" s="39" customFormat="1" ht="18" customHeight="1">
      <c r="B391" s="9" t="s">
        <v>126</v>
      </c>
      <c r="C391" s="166">
        <v>58423.6</v>
      </c>
      <c r="D391" s="166">
        <v>61403.3</v>
      </c>
      <c r="E391" s="166">
        <v>63751.5</v>
      </c>
      <c r="F391" s="133"/>
      <c r="G391" s="133"/>
      <c r="H391" s="133"/>
    </row>
    <row r="392" spans="2:8" s="39" customFormat="1" ht="16.149999999999999" customHeight="1">
      <c r="B392" s="5" t="s">
        <v>127</v>
      </c>
      <c r="C392" s="166">
        <v>650</v>
      </c>
      <c r="D392" s="166">
        <v>650</v>
      </c>
      <c r="E392" s="166">
        <v>650</v>
      </c>
      <c r="F392" s="133"/>
      <c r="G392" s="133"/>
      <c r="H392" s="133"/>
    </row>
    <row r="393" spans="2:8" s="32" customFormat="1" ht="15.6" customHeight="1">
      <c r="B393" s="13" t="s">
        <v>128</v>
      </c>
      <c r="C393" s="169">
        <v>200</v>
      </c>
      <c r="D393" s="170">
        <v>200</v>
      </c>
      <c r="E393" s="170">
        <v>200</v>
      </c>
      <c r="F393" s="145"/>
      <c r="G393" s="145"/>
      <c r="H393" s="145"/>
    </row>
    <row r="394" spans="2:8" s="42" customFormat="1" ht="9" customHeight="1">
      <c r="B394" s="50"/>
      <c r="C394" s="50"/>
      <c r="D394" s="50"/>
      <c r="E394" s="50"/>
      <c r="F394" s="142"/>
      <c r="G394" s="143"/>
      <c r="H394" s="143"/>
    </row>
    <row r="395" spans="2:8" s="42" customFormat="1" ht="30" customHeight="1">
      <c r="B395" s="198" t="s">
        <v>56</v>
      </c>
      <c r="C395" s="198"/>
      <c r="D395" s="198"/>
      <c r="E395" s="198"/>
      <c r="F395" s="142"/>
      <c r="G395" s="143"/>
      <c r="H395" s="143"/>
    </row>
    <row r="396" spans="2:8" s="46" customFormat="1" ht="78" customHeight="1">
      <c r="B396" s="197" t="s">
        <v>276</v>
      </c>
      <c r="C396" s="197"/>
      <c r="D396" s="197"/>
      <c r="E396" s="197"/>
      <c r="F396" s="112"/>
      <c r="G396" s="112"/>
      <c r="H396" s="112"/>
    </row>
    <row r="397" spans="2:8" s="46" customFormat="1" ht="46.9" customHeight="1">
      <c r="B397" s="197" t="s">
        <v>233</v>
      </c>
      <c r="C397" s="197"/>
      <c r="D397" s="197"/>
      <c r="E397" s="197"/>
      <c r="F397" s="112"/>
      <c r="G397" s="112"/>
      <c r="H397" s="112"/>
    </row>
    <row r="398" spans="2:8" s="46" customFormat="1" ht="78" customHeight="1">
      <c r="B398" s="197" t="s">
        <v>135</v>
      </c>
      <c r="C398" s="197"/>
      <c r="D398" s="197"/>
      <c r="E398" s="197"/>
      <c r="F398" s="112"/>
      <c r="G398" s="146"/>
      <c r="H398" s="147"/>
    </row>
    <row r="399" spans="2:8" s="46" customFormat="1" ht="16.899999999999999" customHeight="1">
      <c r="B399" s="61"/>
      <c r="C399" s="61"/>
      <c r="D399" s="61"/>
      <c r="E399" s="61"/>
      <c r="F399" s="112"/>
      <c r="G399" s="146"/>
      <c r="H399" s="147"/>
    </row>
    <row r="400" spans="2:8" s="46" customFormat="1" ht="33.6" customHeight="1">
      <c r="B400" s="199" t="s">
        <v>136</v>
      </c>
      <c r="C400" s="199"/>
      <c r="D400" s="199"/>
      <c r="E400" s="199"/>
      <c r="F400" s="112"/>
      <c r="G400" s="146"/>
      <c r="H400" s="147"/>
    </row>
    <row r="401" spans="2:8" s="41" customFormat="1" ht="16.149999999999999" customHeight="1">
      <c r="B401" s="197" t="s">
        <v>139</v>
      </c>
      <c r="C401" s="197"/>
      <c r="D401" s="197"/>
      <c r="E401" s="197"/>
      <c r="F401" s="140"/>
      <c r="G401" s="141"/>
      <c r="H401" s="141"/>
    </row>
    <row r="402" spans="2:8" s="41" customFormat="1" ht="31.15" customHeight="1">
      <c r="B402" s="197" t="s">
        <v>140</v>
      </c>
      <c r="C402" s="197"/>
      <c r="D402" s="197"/>
      <c r="E402" s="197"/>
      <c r="F402" s="140"/>
      <c r="G402" s="141"/>
      <c r="H402" s="141"/>
    </row>
    <row r="403" spans="2:8" s="42" customFormat="1" ht="46.9" customHeight="1">
      <c r="B403" s="197" t="s">
        <v>141</v>
      </c>
      <c r="C403" s="218"/>
      <c r="D403" s="218"/>
      <c r="E403" s="218"/>
      <c r="F403" s="142"/>
      <c r="G403" s="143"/>
      <c r="H403" s="143"/>
    </row>
    <row r="404" spans="2:8" s="46" customFormat="1" ht="15" customHeight="1">
      <c r="B404" s="52"/>
      <c r="C404" s="52"/>
      <c r="D404" s="52"/>
      <c r="E404" s="68" t="s">
        <v>134</v>
      </c>
      <c r="F404" s="112"/>
      <c r="G404" s="146"/>
      <c r="H404" s="147"/>
    </row>
    <row r="405" spans="2:8" s="30" customFormat="1" ht="18.600000000000001" customHeight="1">
      <c r="B405" s="34" t="s">
        <v>5</v>
      </c>
      <c r="C405" s="1" t="s">
        <v>27</v>
      </c>
      <c r="D405" s="1" t="s">
        <v>2</v>
      </c>
      <c r="E405" s="1" t="s">
        <v>28</v>
      </c>
      <c r="F405" s="124"/>
      <c r="G405" s="125"/>
      <c r="H405" s="126"/>
    </row>
    <row r="406" spans="2:8" ht="17.45" customHeight="1">
      <c r="B406" s="35" t="s">
        <v>21</v>
      </c>
      <c r="C406" s="36">
        <f>C410+C412</f>
        <v>190566.39999999999</v>
      </c>
      <c r="D406" s="36">
        <f t="shared" ref="D406:E406" si="19">D410+D412</f>
        <v>156597.19999999998</v>
      </c>
      <c r="E406" s="36">
        <f t="shared" si="19"/>
        <v>123571.29999999999</v>
      </c>
      <c r="F406" s="113"/>
      <c r="G406" s="58"/>
    </row>
    <row r="407" spans="2:8" ht="17.45" customHeight="1">
      <c r="B407" s="65" t="s">
        <v>16</v>
      </c>
      <c r="C407" s="66">
        <v>185113</v>
      </c>
      <c r="D407" s="66">
        <v>150990.29999999999</v>
      </c>
      <c r="E407" s="66">
        <v>117805.8</v>
      </c>
      <c r="F407" s="113"/>
      <c r="G407" s="58"/>
    </row>
    <row r="408" spans="2:8" ht="17.45" customHeight="1">
      <c r="B408" s="65" t="s">
        <v>17</v>
      </c>
      <c r="C408" s="66">
        <v>5453.4</v>
      </c>
      <c r="D408" s="66">
        <v>5606.9</v>
      </c>
      <c r="E408" s="66">
        <v>5765.5</v>
      </c>
      <c r="F408" s="113"/>
      <c r="G408" s="58"/>
    </row>
    <row r="409" spans="2:8" ht="16.149999999999999" customHeight="1">
      <c r="B409" s="65" t="s">
        <v>18</v>
      </c>
      <c r="C409" s="66">
        <v>0</v>
      </c>
      <c r="D409" s="66">
        <v>0</v>
      </c>
      <c r="E409" s="66">
        <v>0</v>
      </c>
      <c r="F409" s="113"/>
      <c r="G409" s="58"/>
    </row>
    <row r="410" spans="2:8" ht="29.45" customHeight="1">
      <c r="B410" s="24" t="s">
        <v>138</v>
      </c>
      <c r="C410" s="166">
        <v>185432.1</v>
      </c>
      <c r="D410" s="167">
        <v>151309.4</v>
      </c>
      <c r="E410" s="6">
        <v>118124.9</v>
      </c>
      <c r="F410" s="58"/>
      <c r="G410" s="58"/>
    </row>
    <row r="411" spans="2:8" s="164" customFormat="1" ht="16.149999999999999" customHeight="1">
      <c r="B411" s="165" t="s">
        <v>257</v>
      </c>
      <c r="C411" s="23">
        <v>33197.1</v>
      </c>
      <c r="D411" s="23">
        <v>32939.4</v>
      </c>
      <c r="E411" s="163">
        <v>13107.5</v>
      </c>
      <c r="F411" s="117"/>
      <c r="G411" s="117"/>
      <c r="H411" s="117"/>
    </row>
    <row r="412" spans="2:8" ht="28.9" customHeight="1">
      <c r="B412" s="4" t="s">
        <v>137</v>
      </c>
      <c r="C412" s="166">
        <v>5134.3</v>
      </c>
      <c r="D412" s="166">
        <v>5287.8</v>
      </c>
      <c r="E412" s="166">
        <v>5446.4</v>
      </c>
      <c r="F412" s="58"/>
      <c r="G412" s="58"/>
    </row>
    <row r="413" spans="2:8" ht="8.4499999999999993" customHeight="1">
      <c r="B413" s="47"/>
      <c r="C413" s="21"/>
      <c r="D413" s="22"/>
      <c r="E413" s="21"/>
    </row>
    <row r="414" spans="2:8" s="42" customFormat="1" ht="31.9" customHeight="1">
      <c r="B414" s="198" t="s">
        <v>56</v>
      </c>
      <c r="C414" s="198"/>
      <c r="D414" s="198"/>
      <c r="E414" s="198"/>
      <c r="F414" s="142"/>
      <c r="G414" s="143"/>
      <c r="H414" s="143"/>
    </row>
    <row r="415" spans="2:8" ht="124.9" customHeight="1">
      <c r="B415" s="211" t="s">
        <v>143</v>
      </c>
      <c r="C415" s="211"/>
      <c r="D415" s="211"/>
      <c r="E415" s="211"/>
      <c r="G415" s="116"/>
      <c r="H415" s="116"/>
    </row>
    <row r="416" spans="2:8" s="46" customFormat="1" ht="31.9" customHeight="1">
      <c r="B416" s="197" t="s">
        <v>219</v>
      </c>
      <c r="C416" s="197"/>
      <c r="D416" s="197"/>
      <c r="E416" s="197"/>
      <c r="F416" s="112"/>
      <c r="G416" s="112"/>
      <c r="H416" s="112"/>
    </row>
    <row r="417" spans="2:8" ht="109.15" customHeight="1">
      <c r="B417" s="211" t="s">
        <v>142</v>
      </c>
      <c r="C417" s="211"/>
      <c r="D417" s="211"/>
      <c r="E417" s="211"/>
    </row>
    <row r="418" spans="2:8" s="42" customFormat="1" ht="13.9" customHeight="1">
      <c r="B418" s="50"/>
      <c r="C418" s="50"/>
      <c r="D418" s="50"/>
      <c r="E418" s="50"/>
      <c r="F418" s="142"/>
      <c r="G418" s="143"/>
      <c r="H418" s="143"/>
    </row>
    <row r="419" spans="2:8" s="46" customFormat="1" ht="36" customHeight="1">
      <c r="B419" s="199" t="s">
        <v>14</v>
      </c>
      <c r="C419" s="199"/>
      <c r="D419" s="199"/>
      <c r="E419" s="199"/>
      <c r="F419" s="112"/>
      <c r="G419" s="146"/>
      <c r="H419" s="147"/>
    </row>
    <row r="420" spans="2:8" s="41" customFormat="1" ht="19.899999999999999" customHeight="1">
      <c r="B420" s="197" t="s">
        <v>130</v>
      </c>
      <c r="C420" s="197"/>
      <c r="D420" s="197"/>
      <c r="E420" s="197"/>
      <c r="F420" s="140"/>
      <c r="G420" s="141"/>
      <c r="H420" s="141"/>
    </row>
    <row r="421" spans="2:8" s="41" customFormat="1" ht="31.15" customHeight="1">
      <c r="B421" s="197" t="s">
        <v>131</v>
      </c>
      <c r="C421" s="197"/>
      <c r="D421" s="197"/>
      <c r="E421" s="197"/>
      <c r="F421" s="140"/>
      <c r="G421" s="141"/>
      <c r="H421" s="141"/>
    </row>
    <row r="422" spans="2:8" s="42" customFormat="1" ht="46.15" customHeight="1">
      <c r="B422" s="197" t="s">
        <v>132</v>
      </c>
      <c r="C422" s="218"/>
      <c r="D422" s="218"/>
      <c r="E422" s="218"/>
      <c r="F422" s="142"/>
      <c r="G422" s="143"/>
      <c r="H422" s="143"/>
    </row>
    <row r="423" spans="2:8" s="46" customFormat="1" ht="16.149999999999999" customHeight="1">
      <c r="B423" s="88"/>
      <c r="C423" s="88"/>
      <c r="D423" s="68" t="s">
        <v>134</v>
      </c>
      <c r="F423" s="112"/>
      <c r="G423" s="146"/>
      <c r="H423" s="147"/>
    </row>
    <row r="424" spans="2:8" s="42" customFormat="1" ht="16.149999999999999" customHeight="1">
      <c r="B424" s="34" t="s">
        <v>5</v>
      </c>
      <c r="C424" s="1" t="s">
        <v>27</v>
      </c>
      <c r="D424" s="1" t="s">
        <v>2</v>
      </c>
      <c r="E424" s="1" t="s">
        <v>28</v>
      </c>
      <c r="F424" s="142"/>
      <c r="G424" s="143"/>
      <c r="H424" s="143"/>
    </row>
    <row r="425" spans="2:8" ht="17.45" customHeight="1">
      <c r="B425" s="35" t="s">
        <v>21</v>
      </c>
      <c r="C425" s="36">
        <f>C429</f>
        <v>75242.2</v>
      </c>
      <c r="D425" s="36">
        <f>D429</f>
        <v>0</v>
      </c>
      <c r="E425" s="36">
        <f>E429</f>
        <v>0</v>
      </c>
      <c r="F425" s="113"/>
      <c r="G425" s="58"/>
    </row>
    <row r="426" spans="2:8" ht="16.149999999999999" customHeight="1">
      <c r="B426" s="65" t="s">
        <v>16</v>
      </c>
      <c r="C426" s="66">
        <v>21591.9</v>
      </c>
      <c r="D426" s="66">
        <v>0</v>
      </c>
      <c r="E426" s="66">
        <v>0</v>
      </c>
      <c r="F426" s="113"/>
      <c r="G426" s="58"/>
    </row>
    <row r="427" spans="2:8" ht="16.149999999999999" customHeight="1">
      <c r="B427" s="65" t="s">
        <v>17</v>
      </c>
      <c r="C427" s="66">
        <v>53650.3</v>
      </c>
      <c r="D427" s="66">
        <v>0</v>
      </c>
      <c r="E427" s="66">
        <v>0</v>
      </c>
      <c r="F427" s="113"/>
      <c r="G427" s="58"/>
    </row>
    <row r="428" spans="2:8" ht="16.149999999999999" customHeight="1">
      <c r="B428" s="65" t="s">
        <v>18</v>
      </c>
      <c r="C428" s="66">
        <v>0</v>
      </c>
      <c r="D428" s="66">
        <v>0</v>
      </c>
      <c r="E428" s="66">
        <v>0</v>
      </c>
      <c r="F428" s="113"/>
      <c r="G428" s="58"/>
    </row>
    <row r="429" spans="2:8" s="18" customFormat="1" ht="30" customHeight="1">
      <c r="B429" s="191" t="s">
        <v>133</v>
      </c>
      <c r="C429" s="14">
        <v>75242.2</v>
      </c>
      <c r="D429" s="15">
        <v>0</v>
      </c>
      <c r="E429" s="15">
        <v>0</v>
      </c>
      <c r="F429" s="127"/>
      <c r="G429" s="128"/>
      <c r="H429" s="129"/>
    </row>
    <row r="430" spans="2:8" ht="9.6" customHeight="1">
      <c r="B430" s="25"/>
      <c r="C430" s="53"/>
      <c r="D430" s="54"/>
      <c r="E430" s="54"/>
      <c r="F430" s="113"/>
    </row>
    <row r="431" spans="2:8" s="46" customFormat="1" ht="31.15" customHeight="1">
      <c r="B431" s="197" t="s">
        <v>292</v>
      </c>
      <c r="C431" s="197"/>
      <c r="D431" s="197"/>
      <c r="E431" s="197"/>
      <c r="F431" s="112"/>
      <c r="G431" s="146"/>
      <c r="H431" s="147"/>
    </row>
    <row r="432" spans="2:8" s="46" customFormat="1" ht="82.15" customHeight="1">
      <c r="B432" s="197" t="s">
        <v>254</v>
      </c>
      <c r="C432" s="197"/>
      <c r="D432" s="197"/>
      <c r="E432" s="197"/>
      <c r="F432" s="112"/>
      <c r="G432" s="146"/>
      <c r="H432" s="147"/>
    </row>
    <row r="433" spans="2:8" ht="44.45" customHeight="1">
      <c r="B433" s="217" t="s">
        <v>234</v>
      </c>
      <c r="C433" s="217"/>
      <c r="D433" s="217"/>
      <c r="E433" s="217"/>
      <c r="F433" s="113"/>
    </row>
    <row r="434" spans="2:8" ht="12.6" customHeight="1">
      <c r="B434" s="25"/>
      <c r="C434" s="53"/>
      <c r="D434" s="54"/>
      <c r="E434" s="54"/>
      <c r="F434" s="113"/>
    </row>
    <row r="435" spans="2:8" s="46" customFormat="1" ht="22.15" customHeight="1">
      <c r="B435" s="199" t="s">
        <v>283</v>
      </c>
      <c r="C435" s="199"/>
      <c r="D435" s="199"/>
      <c r="E435" s="199"/>
      <c r="F435" s="112"/>
      <c r="G435" s="146"/>
      <c r="H435" s="147"/>
    </row>
    <row r="436" spans="2:8" s="46" customFormat="1" ht="31.15" customHeight="1">
      <c r="B436" s="197" t="s">
        <v>277</v>
      </c>
      <c r="C436" s="197"/>
      <c r="D436" s="197"/>
      <c r="E436" s="197"/>
      <c r="F436" s="112"/>
      <c r="G436" s="146"/>
      <c r="H436" s="147"/>
    </row>
    <row r="437" spans="2:8" s="46" customFormat="1" ht="15.6" customHeight="1">
      <c r="B437" s="63"/>
      <c r="C437" s="63"/>
      <c r="D437" s="63"/>
      <c r="E437" s="68" t="s">
        <v>134</v>
      </c>
      <c r="F437" s="112"/>
      <c r="G437" s="146"/>
      <c r="H437" s="147"/>
    </row>
    <row r="438" spans="2:8" ht="16.149999999999999" customHeight="1">
      <c r="B438" s="1" t="s">
        <v>1</v>
      </c>
      <c r="C438" s="1" t="s">
        <v>27</v>
      </c>
      <c r="D438" s="1" t="s">
        <v>2</v>
      </c>
      <c r="E438" s="1" t="s">
        <v>28</v>
      </c>
      <c r="F438" s="113"/>
    </row>
    <row r="439" spans="2:8" ht="19.899999999999999" customHeight="1">
      <c r="B439" s="35" t="s">
        <v>70</v>
      </c>
      <c r="C439" s="36">
        <f>C443</f>
        <v>24852.2</v>
      </c>
      <c r="D439" s="36">
        <f t="shared" ref="D439:E439" si="20">D443</f>
        <v>24852.2</v>
      </c>
      <c r="E439" s="36">
        <f t="shared" si="20"/>
        <v>24852.2</v>
      </c>
      <c r="F439" s="113"/>
    </row>
    <row r="440" spans="2:8" ht="16.149999999999999" customHeight="1">
      <c r="B440" s="65" t="s">
        <v>16</v>
      </c>
      <c r="C440" s="66">
        <f>C443</f>
        <v>24852.2</v>
      </c>
      <c r="D440" s="66">
        <f t="shared" ref="D440:E440" si="21">D443</f>
        <v>24852.2</v>
      </c>
      <c r="E440" s="66">
        <f t="shared" si="21"/>
        <v>24852.2</v>
      </c>
      <c r="F440" s="113"/>
      <c r="G440" s="58"/>
    </row>
    <row r="441" spans="2:8" ht="16.149999999999999" customHeight="1">
      <c r="B441" s="65" t="s">
        <v>17</v>
      </c>
      <c r="C441" s="66">
        <v>0</v>
      </c>
      <c r="D441" s="66">
        <v>0</v>
      </c>
      <c r="E441" s="66">
        <v>0</v>
      </c>
      <c r="F441" s="113"/>
      <c r="G441" s="58"/>
    </row>
    <row r="442" spans="2:8" ht="16.149999999999999" customHeight="1">
      <c r="B442" s="65" t="s">
        <v>18</v>
      </c>
      <c r="C442" s="66">
        <v>0</v>
      </c>
      <c r="D442" s="66">
        <v>0</v>
      </c>
      <c r="E442" s="66">
        <v>0</v>
      </c>
      <c r="F442" s="113"/>
      <c r="G442" s="58"/>
    </row>
    <row r="443" spans="2:8" s="32" customFormat="1" ht="19.899999999999999" customHeight="1">
      <c r="B443" s="5" t="s">
        <v>129</v>
      </c>
      <c r="C443" s="38">
        <f>23573.5+1278.7</f>
        <v>24852.2</v>
      </c>
      <c r="D443" s="38">
        <f t="shared" ref="D443:E443" si="22">23573.5+1278.7</f>
        <v>24852.2</v>
      </c>
      <c r="E443" s="38">
        <f t="shared" si="22"/>
        <v>24852.2</v>
      </c>
      <c r="F443" s="113"/>
      <c r="G443" s="144"/>
      <c r="H443" s="145"/>
    </row>
    <row r="444" spans="2:8" s="32" customFormat="1" ht="13.9" customHeight="1">
      <c r="B444" s="80"/>
      <c r="C444" s="192"/>
      <c r="D444" s="192"/>
      <c r="E444" s="192"/>
      <c r="F444" s="113"/>
      <c r="G444" s="144"/>
      <c r="H444" s="145"/>
    </row>
    <row r="445" spans="2:8" s="30" customFormat="1" ht="18.600000000000001" customHeight="1">
      <c r="B445" s="197" t="s">
        <v>284</v>
      </c>
      <c r="C445" s="197"/>
      <c r="D445" s="197"/>
      <c r="E445" s="197"/>
      <c r="F445" s="124"/>
      <c r="G445" s="125"/>
      <c r="H445" s="126"/>
    </row>
    <row r="446" spans="2:8" s="30" customFormat="1" ht="34.15" customHeight="1">
      <c r="B446" s="197" t="s">
        <v>287</v>
      </c>
      <c r="C446" s="197"/>
      <c r="D446" s="197"/>
      <c r="E446" s="197"/>
      <c r="F446" s="124"/>
      <c r="G446" s="125"/>
      <c r="H446" s="126"/>
    </row>
    <row r="447" spans="2:8" s="30" customFormat="1" ht="16.899999999999999" customHeight="1">
      <c r="B447" s="197" t="s">
        <v>288</v>
      </c>
      <c r="C447" s="197"/>
      <c r="D447" s="197"/>
      <c r="E447" s="197"/>
      <c r="F447" s="124"/>
      <c r="G447" s="125"/>
      <c r="H447" s="126"/>
    </row>
    <row r="448" spans="2:8" s="30" customFormat="1" ht="31.15" customHeight="1">
      <c r="B448" s="197" t="s">
        <v>289</v>
      </c>
      <c r="C448" s="197"/>
      <c r="D448" s="197"/>
      <c r="E448" s="197"/>
      <c r="F448" s="124"/>
      <c r="G448" s="125"/>
      <c r="H448" s="126"/>
    </row>
    <row r="449" spans="2:9" s="30" customFormat="1" ht="20.45" customHeight="1">
      <c r="B449" s="197" t="s">
        <v>290</v>
      </c>
      <c r="C449" s="197"/>
      <c r="D449" s="197"/>
      <c r="E449" s="197"/>
      <c r="F449" s="124"/>
      <c r="G449" s="125"/>
      <c r="H449" s="126"/>
    </row>
    <row r="450" spans="2:9" s="30" customFormat="1" ht="46.15" customHeight="1">
      <c r="B450" s="197" t="s">
        <v>291</v>
      </c>
      <c r="C450" s="197"/>
      <c r="D450" s="197"/>
      <c r="E450" s="197"/>
      <c r="F450" s="124"/>
      <c r="G450" s="125"/>
      <c r="H450" s="126"/>
    </row>
    <row r="451" spans="2:9" s="30" customFormat="1" ht="33" customHeight="1">
      <c r="B451" s="197" t="s">
        <v>293</v>
      </c>
      <c r="C451" s="197"/>
      <c r="D451" s="197"/>
      <c r="E451" s="197"/>
      <c r="F451" s="124"/>
      <c r="G451" s="125"/>
      <c r="H451" s="126"/>
    </row>
    <row r="452" spans="2:9" s="30" customFormat="1" ht="48" customHeight="1">
      <c r="B452" s="197" t="s">
        <v>294</v>
      </c>
      <c r="C452" s="197"/>
      <c r="D452" s="197"/>
      <c r="E452" s="197"/>
      <c r="F452" s="124"/>
      <c r="G452" s="125"/>
      <c r="H452" s="126"/>
      <c r="I452" s="195"/>
    </row>
    <row r="453" spans="2:9" s="46" customFormat="1" ht="46.15" customHeight="1">
      <c r="B453" s="197" t="s">
        <v>299</v>
      </c>
      <c r="C453" s="197"/>
      <c r="D453" s="197"/>
      <c r="E453" s="197"/>
      <c r="F453" s="112"/>
      <c r="G453" s="112"/>
      <c r="H453" s="112"/>
    </row>
    <row r="454" spans="2:9" s="46" customFormat="1" ht="96" customHeight="1">
      <c r="B454" s="197" t="s">
        <v>298</v>
      </c>
      <c r="C454" s="197"/>
      <c r="D454" s="197"/>
      <c r="E454" s="197"/>
      <c r="F454" s="112"/>
      <c r="G454" s="146"/>
      <c r="H454" s="112"/>
    </row>
    <row r="455" spans="2:9" s="30" customFormat="1" ht="19.149999999999999" customHeight="1">
      <c r="B455" s="197" t="s">
        <v>296</v>
      </c>
      <c r="C455" s="197"/>
      <c r="D455" s="197"/>
      <c r="E455" s="197"/>
      <c r="F455" s="124"/>
      <c r="G455" s="125"/>
      <c r="H455" s="126"/>
    </row>
    <row r="456" spans="2:9" s="46" customFormat="1" ht="31.15" customHeight="1">
      <c r="B456" s="197" t="s">
        <v>297</v>
      </c>
      <c r="C456" s="197"/>
      <c r="D456" s="197"/>
      <c r="E456" s="197"/>
      <c r="F456" s="112"/>
      <c r="G456" s="112"/>
      <c r="H456" s="112"/>
    </row>
    <row r="457" spans="2:9" s="46" customFormat="1" ht="96.6" customHeight="1">
      <c r="B457" s="197" t="s">
        <v>300</v>
      </c>
      <c r="C457" s="197"/>
      <c r="D457" s="197"/>
      <c r="E457" s="197"/>
      <c r="F457" s="112"/>
      <c r="G457" s="112"/>
      <c r="H457" s="112"/>
    </row>
    <row r="458" spans="2:9" s="46" customFormat="1" ht="46.9" customHeight="1">
      <c r="B458" s="198" t="s">
        <v>314</v>
      </c>
      <c r="C458" s="198"/>
      <c r="D458" s="198"/>
      <c r="E458" s="198"/>
      <c r="F458" s="112"/>
      <c r="G458" s="112"/>
      <c r="H458" s="112"/>
    </row>
    <row r="459" spans="2:9" s="42" customFormat="1" ht="85.15" customHeight="1">
      <c r="B459" s="198" t="s">
        <v>315</v>
      </c>
      <c r="C459" s="198"/>
      <c r="D459" s="198"/>
      <c r="E459" s="198"/>
      <c r="F459" s="142"/>
      <c r="G459" s="143"/>
      <c r="H459" s="143"/>
    </row>
    <row r="460" spans="2:9" s="46" customFormat="1" ht="33" customHeight="1">
      <c r="B460" s="197" t="s">
        <v>303</v>
      </c>
      <c r="C460" s="197"/>
      <c r="D460" s="197"/>
      <c r="E460" s="197"/>
      <c r="F460" s="112"/>
      <c r="G460" s="146"/>
      <c r="H460" s="147"/>
    </row>
    <row r="461" spans="2:9" s="51" customFormat="1" ht="46.9" customHeight="1">
      <c r="B461" s="210" t="s">
        <v>304</v>
      </c>
      <c r="C461" s="210"/>
      <c r="D461" s="210"/>
      <c r="E461" s="210"/>
      <c r="F461" s="116"/>
      <c r="G461" s="116"/>
      <c r="H461" s="116"/>
    </row>
    <row r="462" spans="2:9" s="42" customFormat="1" ht="49.15" customHeight="1">
      <c r="B462" s="197" t="s">
        <v>305</v>
      </c>
      <c r="C462" s="197"/>
      <c r="D462" s="197"/>
      <c r="E462" s="197"/>
      <c r="F462" s="142"/>
      <c r="G462" s="142"/>
      <c r="H462" s="142"/>
    </row>
    <row r="463" spans="2:9" s="42" customFormat="1" ht="63.6" customHeight="1">
      <c r="B463" s="197" t="s">
        <v>306</v>
      </c>
      <c r="C463" s="197"/>
      <c r="D463" s="197"/>
      <c r="E463" s="197"/>
      <c r="F463" s="142"/>
      <c r="G463" s="143"/>
      <c r="H463" s="143"/>
    </row>
    <row r="464" spans="2:9" s="42" customFormat="1" ht="33" customHeight="1">
      <c r="B464" s="197" t="s">
        <v>307</v>
      </c>
      <c r="C464" s="197"/>
      <c r="D464" s="197"/>
      <c r="E464" s="197"/>
      <c r="F464" s="142"/>
      <c r="G464" s="143"/>
      <c r="H464" s="143"/>
    </row>
    <row r="465" spans="2:9" s="42" customFormat="1" ht="64.150000000000006" customHeight="1">
      <c r="B465" s="197" t="s">
        <v>308</v>
      </c>
      <c r="C465" s="197"/>
      <c r="D465" s="197"/>
      <c r="E465" s="197"/>
      <c r="F465" s="142"/>
      <c r="G465" s="143"/>
      <c r="H465" s="143"/>
    </row>
    <row r="466" spans="2:9" s="30" customFormat="1" ht="9" customHeight="1">
      <c r="B466" s="188"/>
      <c r="C466" s="188"/>
      <c r="D466" s="188"/>
      <c r="E466" s="188"/>
      <c r="F466" s="124"/>
      <c r="G466" s="125"/>
      <c r="H466" s="126"/>
    </row>
    <row r="467" spans="2:9" s="46" customFormat="1" ht="19.899999999999999" customHeight="1">
      <c r="B467" s="199" t="s">
        <v>282</v>
      </c>
      <c r="C467" s="199"/>
      <c r="D467" s="199"/>
      <c r="E467" s="199"/>
      <c r="F467" s="112"/>
      <c r="G467" s="146"/>
      <c r="H467" s="147"/>
      <c r="I467" s="196"/>
    </row>
    <row r="468" spans="2:9" s="46" customFormat="1" ht="13.9" customHeight="1">
      <c r="B468" s="189"/>
      <c r="C468" s="189"/>
      <c r="D468" s="189"/>
      <c r="E468" s="68" t="s">
        <v>134</v>
      </c>
      <c r="F468" s="112"/>
      <c r="G468" s="146"/>
      <c r="H468" s="147"/>
    </row>
    <row r="469" spans="2:9" ht="17.45" customHeight="1">
      <c r="B469" s="1" t="s">
        <v>1</v>
      </c>
      <c r="C469" s="201" t="s">
        <v>28</v>
      </c>
      <c r="D469" s="202"/>
      <c r="E469" s="203"/>
      <c r="F469" s="113"/>
    </row>
    <row r="470" spans="2:9" ht="18" customHeight="1">
      <c r="B470" s="35" t="s">
        <v>70</v>
      </c>
      <c r="C470" s="204">
        <f>C471+C472+C473</f>
        <v>289539.20000000001</v>
      </c>
      <c r="D470" s="205"/>
      <c r="E470" s="206"/>
      <c r="F470" s="113"/>
    </row>
    <row r="471" spans="2:9" ht="16.149999999999999" customHeight="1">
      <c r="B471" s="65" t="s">
        <v>16</v>
      </c>
      <c r="C471" s="207">
        <f>9659+100+438.9+12545.6+106514.3</f>
        <v>129257.8</v>
      </c>
      <c r="D471" s="208"/>
      <c r="E471" s="209"/>
      <c r="F471" s="113"/>
      <c r="G471" s="58"/>
    </row>
    <row r="472" spans="2:9" ht="16.149999999999999" customHeight="1">
      <c r="B472" s="65" t="s">
        <v>17</v>
      </c>
      <c r="C472" s="207">
        <f>130064.5+30216.9</f>
        <v>160281.4</v>
      </c>
      <c r="D472" s="208"/>
      <c r="E472" s="209"/>
      <c r="F472" s="113"/>
      <c r="G472" s="58"/>
    </row>
    <row r="473" spans="2:9" ht="16.149999999999999" customHeight="1">
      <c r="B473" s="65" t="s">
        <v>18</v>
      </c>
      <c r="C473" s="207">
        <v>0</v>
      </c>
      <c r="D473" s="208"/>
      <c r="E473" s="209"/>
      <c r="F473" s="113"/>
      <c r="G473" s="58"/>
    </row>
    <row r="474" spans="2:9" s="39" customFormat="1" ht="18" customHeight="1">
      <c r="B474" s="26"/>
      <c r="C474" s="27"/>
      <c r="D474" s="27"/>
      <c r="E474" s="28"/>
      <c r="F474" s="131"/>
      <c r="G474" s="132"/>
      <c r="H474" s="133"/>
    </row>
    <row r="475" spans="2:9" s="39" customFormat="1" ht="29.45" customHeight="1">
      <c r="B475" s="200" t="s">
        <v>256</v>
      </c>
      <c r="C475" s="200"/>
      <c r="D475" s="200"/>
      <c r="E475" s="200"/>
      <c r="F475" s="131"/>
      <c r="G475" s="132"/>
      <c r="H475" s="133"/>
    </row>
    <row r="476" spans="2:9" s="39" customFormat="1" ht="24" customHeight="1">
      <c r="B476" s="162"/>
      <c r="C476" s="162"/>
      <c r="D476" s="162"/>
      <c r="E476" s="162"/>
      <c r="F476" s="131"/>
      <c r="G476" s="132"/>
      <c r="H476" s="133"/>
    </row>
    <row r="477" spans="2:9" ht="26.45" customHeight="1">
      <c r="B477" s="29" t="s">
        <v>279</v>
      </c>
      <c r="C477" s="29"/>
      <c r="D477" s="29"/>
    </row>
    <row r="478" spans="2:9" ht="34.15" customHeight="1">
      <c r="B478" s="55"/>
      <c r="C478" s="55"/>
      <c r="D478" s="55"/>
      <c r="E478" s="3"/>
    </row>
    <row r="479" spans="2:9" s="45" customFormat="1" ht="15" customHeight="1">
      <c r="B479" s="219" t="s">
        <v>278</v>
      </c>
      <c r="C479" s="219"/>
      <c r="D479" s="219"/>
      <c r="E479" s="219"/>
      <c r="F479" s="148"/>
      <c r="G479" s="149"/>
      <c r="H479" s="149"/>
    </row>
    <row r="480" spans="2:9" s="45" customFormat="1" ht="12.6" customHeight="1">
      <c r="B480" s="183"/>
      <c r="C480" s="187"/>
      <c r="D480" s="187"/>
      <c r="E480" s="187"/>
      <c r="F480" s="148"/>
      <c r="G480" s="149"/>
      <c r="H480" s="149"/>
    </row>
    <row r="481" spans="2:8" s="45" customFormat="1" ht="13.15" customHeight="1">
      <c r="B481" s="184"/>
      <c r="C481" s="186"/>
      <c r="D481" s="186"/>
      <c r="E481" s="186"/>
      <c r="F481" s="148"/>
      <c r="G481" s="149"/>
      <c r="H481" s="149"/>
    </row>
    <row r="482" spans="2:8" ht="0.6" customHeight="1">
      <c r="B482" s="185"/>
      <c r="C482" s="29"/>
      <c r="D482" s="29"/>
    </row>
    <row r="484" spans="2:8">
      <c r="B484" s="56"/>
      <c r="C484" s="57"/>
      <c r="D484" s="57"/>
      <c r="E484" s="57"/>
    </row>
    <row r="485" spans="2:8">
      <c r="B485" s="56"/>
      <c r="C485" s="57"/>
      <c r="D485" s="57"/>
      <c r="E485" s="57"/>
    </row>
    <row r="486" spans="2:8">
      <c r="B486" s="56"/>
      <c r="C486" s="57"/>
      <c r="D486" s="57"/>
      <c r="E486" s="57"/>
    </row>
    <row r="487" spans="2:8">
      <c r="B487" s="56"/>
      <c r="C487" s="31"/>
      <c r="D487" s="31"/>
      <c r="E487" s="31"/>
    </row>
    <row r="488" spans="2:8">
      <c r="B488" s="56"/>
      <c r="C488" s="58"/>
      <c r="D488" s="58"/>
      <c r="E488" s="16"/>
    </row>
    <row r="489" spans="2:8">
      <c r="B489" s="56"/>
      <c r="C489" s="31"/>
      <c r="D489" s="31"/>
      <c r="E489" s="31"/>
    </row>
    <row r="490" spans="2:8">
      <c r="B490" s="56"/>
      <c r="C490" s="31"/>
      <c r="D490" s="31"/>
      <c r="E490" s="31"/>
    </row>
    <row r="491" spans="2:8">
      <c r="C491" s="31"/>
      <c r="D491" s="31"/>
      <c r="E491" s="31"/>
    </row>
    <row r="492" spans="2:8">
      <c r="B492" s="56"/>
      <c r="C492" s="31"/>
      <c r="D492" s="31"/>
      <c r="E492" s="31"/>
    </row>
    <row r="493" spans="2:8">
      <c r="C493" s="58"/>
      <c r="D493" s="58"/>
      <c r="E493" s="16"/>
    </row>
    <row r="494" spans="2:8">
      <c r="C494" s="31"/>
      <c r="D494" s="31"/>
      <c r="E494" s="31"/>
    </row>
    <row r="495" spans="2:8">
      <c r="C495" s="31"/>
      <c r="D495" s="31"/>
      <c r="E495" s="31"/>
    </row>
    <row r="496" spans="2:8">
      <c r="C496" s="57"/>
      <c r="D496" s="57"/>
      <c r="E496" s="57"/>
    </row>
    <row r="497" spans="3:5">
      <c r="C497" s="31"/>
      <c r="D497" s="31"/>
      <c r="E497" s="31"/>
    </row>
    <row r="498" spans="3:5">
      <c r="C498" s="31"/>
      <c r="D498" s="31"/>
      <c r="E498" s="31"/>
    </row>
    <row r="499" spans="3:5">
      <c r="C499" s="31"/>
      <c r="D499" s="31"/>
      <c r="E499" s="31"/>
    </row>
    <row r="500" spans="3:5">
      <c r="C500" s="31"/>
      <c r="D500" s="31"/>
      <c r="E500" s="31"/>
    </row>
    <row r="501" spans="3:5">
      <c r="C501" s="31"/>
      <c r="D501" s="31"/>
      <c r="E501" s="31"/>
    </row>
    <row r="502" spans="3:5">
      <c r="C502" s="57"/>
      <c r="D502" s="57"/>
      <c r="E502" s="57"/>
    </row>
    <row r="503" spans="3:5">
      <c r="C503" s="57"/>
      <c r="D503" s="57"/>
      <c r="E503" s="57"/>
    </row>
    <row r="504" spans="3:5">
      <c r="C504" s="31"/>
      <c r="D504" s="31"/>
      <c r="E504" s="31"/>
    </row>
    <row r="505" spans="3:5">
      <c r="C505" s="31"/>
      <c r="D505" s="31"/>
      <c r="E505" s="31"/>
    </row>
    <row r="506" spans="3:5">
      <c r="C506" s="31"/>
      <c r="D506" s="31"/>
      <c r="E506" s="31"/>
    </row>
    <row r="507" spans="3:5">
      <c r="C507" s="31"/>
      <c r="D507" s="31"/>
      <c r="E507" s="31"/>
    </row>
    <row r="508" spans="3:5">
      <c r="C508" s="31"/>
      <c r="D508" s="31"/>
      <c r="E508" s="31"/>
    </row>
    <row r="509" spans="3:5">
      <c r="C509" s="31"/>
      <c r="D509" s="31"/>
      <c r="E509" s="31"/>
    </row>
    <row r="510" spans="3:5">
      <c r="C510" s="31"/>
      <c r="D510" s="31"/>
      <c r="E510" s="31"/>
    </row>
    <row r="511" spans="3:5">
      <c r="C511" s="31"/>
      <c r="D511" s="31"/>
      <c r="E511" s="31"/>
    </row>
    <row r="512" spans="3:5">
      <c r="C512" s="31"/>
      <c r="D512" s="31"/>
      <c r="E512" s="31"/>
    </row>
    <row r="513" spans="3:5">
      <c r="C513" s="57"/>
      <c r="D513" s="57"/>
      <c r="E513" s="57"/>
    </row>
    <row r="514" spans="3:5">
      <c r="C514" s="31"/>
    </row>
  </sheetData>
  <mergeCells count="236">
    <mergeCell ref="B171:E171"/>
    <mergeCell ref="B296:E296"/>
    <mergeCell ref="B303:E303"/>
    <mergeCell ref="B317:E317"/>
    <mergeCell ref="B258:E258"/>
    <mergeCell ref="B259:E259"/>
    <mergeCell ref="B264:E264"/>
    <mergeCell ref="B277:E277"/>
    <mergeCell ref="B278:E278"/>
    <mergeCell ref="B279:E279"/>
    <mergeCell ref="B280:E280"/>
    <mergeCell ref="B284:E284"/>
    <mergeCell ref="B213:E213"/>
    <mergeCell ref="B225:E225"/>
    <mergeCell ref="B227:E227"/>
    <mergeCell ref="B226:E226"/>
    <mergeCell ref="B228:E228"/>
    <mergeCell ref="B232:E232"/>
    <mergeCell ref="B246:E246"/>
    <mergeCell ref="B209:E209"/>
    <mergeCell ref="B204:E204"/>
    <mergeCell ref="B186:E186"/>
    <mergeCell ref="B262:E262"/>
    <mergeCell ref="B245:E245"/>
    <mergeCell ref="B94:E94"/>
    <mergeCell ref="B65:E65"/>
    <mergeCell ref="B29:E29"/>
    <mergeCell ref="B116:E116"/>
    <mergeCell ref="B108:E108"/>
    <mergeCell ref="B109:E109"/>
    <mergeCell ref="B112:E112"/>
    <mergeCell ref="B110:E110"/>
    <mergeCell ref="B92:E92"/>
    <mergeCell ref="B93:E93"/>
    <mergeCell ref="B61:E61"/>
    <mergeCell ref="B62:E62"/>
    <mergeCell ref="B63:E63"/>
    <mergeCell ref="B64:E64"/>
    <mergeCell ref="B80:E80"/>
    <mergeCell ref="B51:E51"/>
    <mergeCell ref="B52:E52"/>
    <mergeCell ref="B53:E53"/>
    <mergeCell ref="B479:E479"/>
    <mergeCell ref="B384:E384"/>
    <mergeCell ref="B401:E401"/>
    <mergeCell ref="B403:E403"/>
    <mergeCell ref="B400:E400"/>
    <mergeCell ref="B419:E419"/>
    <mergeCell ref="B420:E420"/>
    <mergeCell ref="B422:E422"/>
    <mergeCell ref="B128:E128"/>
    <mergeCell ref="B130:E130"/>
    <mergeCell ref="B145:E145"/>
    <mergeCell ref="B260:E260"/>
    <mergeCell ref="B148:E148"/>
    <mergeCell ref="B149:E149"/>
    <mergeCell ref="B150:E150"/>
    <mergeCell ref="B151:E151"/>
    <mergeCell ref="B135:E135"/>
    <mergeCell ref="B155:E155"/>
    <mergeCell ref="B170:E170"/>
    <mergeCell ref="B167:E167"/>
    <mergeCell ref="B168:E168"/>
    <mergeCell ref="B169:E169"/>
    <mergeCell ref="B146:E146"/>
    <mergeCell ref="B147:E147"/>
    <mergeCell ref="B133:E133"/>
    <mergeCell ref="B115:E115"/>
    <mergeCell ref="B117:E117"/>
    <mergeCell ref="B177:E177"/>
    <mergeCell ref="B172:E172"/>
    <mergeCell ref="B156:E156"/>
    <mergeCell ref="B382:E382"/>
    <mergeCell ref="B111:E111"/>
    <mergeCell ref="B95:E95"/>
    <mergeCell ref="B134:E134"/>
    <mergeCell ref="B136:E136"/>
    <mergeCell ref="B153:E153"/>
    <mergeCell ref="B154:E154"/>
    <mergeCell ref="B114:E114"/>
    <mergeCell ref="B131:E131"/>
    <mergeCell ref="B176:E176"/>
    <mergeCell ref="B174:E174"/>
    <mergeCell ref="B175:E175"/>
    <mergeCell ref="B212:E212"/>
    <mergeCell ref="B214:E214"/>
    <mergeCell ref="B215:E215"/>
    <mergeCell ref="B190:E190"/>
    <mergeCell ref="B127:E127"/>
    <mergeCell ref="B191:E191"/>
    <mergeCell ref="B193:E193"/>
    <mergeCell ref="B187:E187"/>
    <mergeCell ref="B188:E188"/>
    <mergeCell ref="B192:E192"/>
    <mergeCell ref="B205:E205"/>
    <mergeCell ref="B206:E206"/>
    <mergeCell ref="B207:E207"/>
    <mergeCell ref="B208:E208"/>
    <mergeCell ref="B210:E210"/>
    <mergeCell ref="B348:E348"/>
    <mergeCell ref="B349:E349"/>
    <mergeCell ref="B340:E340"/>
    <mergeCell ref="B341:E341"/>
    <mergeCell ref="B342:E342"/>
    <mergeCell ref="B343:E343"/>
    <mergeCell ref="B344:E344"/>
    <mergeCell ref="B247:E247"/>
    <mergeCell ref="B230:E230"/>
    <mergeCell ref="B231:E231"/>
    <mergeCell ref="B233:E233"/>
    <mergeCell ref="B244:E244"/>
    <mergeCell ref="B242:E242"/>
    <mergeCell ref="B402:E402"/>
    <mergeCell ref="B285:E285"/>
    <mergeCell ref="B320:E320"/>
    <mergeCell ref="B321:E321"/>
    <mergeCell ref="B322:E322"/>
    <mergeCell ref="B323:E323"/>
    <mergeCell ref="B324:E324"/>
    <mergeCell ref="B325:E325"/>
    <mergeCell ref="B263:E263"/>
    <mergeCell ref="B265:E265"/>
    <mergeCell ref="B351:E351"/>
    <mergeCell ref="B302:E302"/>
    <mergeCell ref="B304:E304"/>
    <mergeCell ref="B328:E328"/>
    <mergeCell ref="B327:E327"/>
    <mergeCell ref="B301:E301"/>
    <mergeCell ref="B319:E319"/>
    <mergeCell ref="B318:E318"/>
    <mergeCell ref="B329:E329"/>
    <mergeCell ref="B299:E299"/>
    <mergeCell ref="B298:E298"/>
    <mergeCell ref="B297:E297"/>
    <mergeCell ref="B350:E350"/>
    <mergeCell ref="B330:E330"/>
    <mergeCell ref="B436:E436"/>
    <mergeCell ref="B87:E87"/>
    <mergeCell ref="B86:E86"/>
    <mergeCell ref="B81:E81"/>
    <mergeCell ref="B84:E84"/>
    <mergeCell ref="B88:E88"/>
    <mergeCell ref="A89:E89"/>
    <mergeCell ref="B83:E83"/>
    <mergeCell ref="B90:E90"/>
    <mergeCell ref="B82:E82"/>
    <mergeCell ref="B85:E85"/>
    <mergeCell ref="B345:E345"/>
    <mergeCell ref="B346:E346"/>
    <mergeCell ref="B417:E417"/>
    <mergeCell ref="B416:E416"/>
    <mergeCell ref="B415:E415"/>
    <mergeCell ref="B377:E377"/>
    <mergeCell ref="B375:E375"/>
    <mergeCell ref="B379:E379"/>
    <mergeCell ref="B378:E378"/>
    <mergeCell ref="B376:E376"/>
    <mergeCell ref="B363:E363"/>
    <mergeCell ref="B383:E383"/>
    <mergeCell ref="B395:E395"/>
    <mergeCell ref="B2:E2"/>
    <mergeCell ref="B3:E3"/>
    <mergeCell ref="B4:E4"/>
    <mergeCell ref="B5:E5"/>
    <mergeCell ref="B6:E6"/>
    <mergeCell ref="B10:E10"/>
    <mergeCell ref="B11:E11"/>
    <mergeCell ref="B12:E12"/>
    <mergeCell ref="B7:E7"/>
    <mergeCell ref="B8:E8"/>
    <mergeCell ref="B9:E9"/>
    <mergeCell ref="B28:E28"/>
    <mergeCell ref="B19:E19"/>
    <mergeCell ref="B25:E25"/>
    <mergeCell ref="B26:E26"/>
    <mergeCell ref="B13:E13"/>
    <mergeCell ref="B14:E14"/>
    <mergeCell ref="B15:E15"/>
    <mergeCell ref="B16:E16"/>
    <mergeCell ref="B17:E17"/>
    <mergeCell ref="B18:E18"/>
    <mergeCell ref="B20:E20"/>
    <mergeCell ref="B21:E21"/>
    <mergeCell ref="B27:E27"/>
    <mergeCell ref="B129:E129"/>
    <mergeCell ref="B435:E435"/>
    <mergeCell ref="B373:E373"/>
    <mergeCell ref="B374:E374"/>
    <mergeCell ref="B364:E364"/>
    <mergeCell ref="B365:E365"/>
    <mergeCell ref="B366:E366"/>
    <mergeCell ref="B367:E367"/>
    <mergeCell ref="B368:E368"/>
    <mergeCell ref="B369:E369"/>
    <mergeCell ref="B370:E370"/>
    <mergeCell ref="B371:E371"/>
    <mergeCell ref="B372:E372"/>
    <mergeCell ref="B282:E282"/>
    <mergeCell ref="B283:E283"/>
    <mergeCell ref="B414:E414"/>
    <mergeCell ref="B421:E421"/>
    <mergeCell ref="B431:E431"/>
    <mergeCell ref="B432:E432"/>
    <mergeCell ref="B433:E433"/>
    <mergeCell ref="B381:E381"/>
    <mergeCell ref="B398:E398"/>
    <mergeCell ref="B397:E397"/>
    <mergeCell ref="B396:E396"/>
    <mergeCell ref="B475:E475"/>
    <mergeCell ref="C469:E469"/>
    <mergeCell ref="C470:E470"/>
    <mergeCell ref="C471:E471"/>
    <mergeCell ref="C472:E472"/>
    <mergeCell ref="C473:E473"/>
    <mergeCell ref="B453:E453"/>
    <mergeCell ref="B454:E454"/>
    <mergeCell ref="B455:E455"/>
    <mergeCell ref="B456:E456"/>
    <mergeCell ref="B457:E457"/>
    <mergeCell ref="B460:E460"/>
    <mergeCell ref="B461:E461"/>
    <mergeCell ref="B462:E462"/>
    <mergeCell ref="B463:E463"/>
    <mergeCell ref="B464:E464"/>
    <mergeCell ref="B465:E465"/>
    <mergeCell ref="B458:E458"/>
    <mergeCell ref="B459:E459"/>
    <mergeCell ref="B467:E467"/>
    <mergeCell ref="B445:E445"/>
    <mergeCell ref="B452:E452"/>
    <mergeCell ref="B446:E446"/>
    <mergeCell ref="B447:E447"/>
    <mergeCell ref="B448:E448"/>
    <mergeCell ref="B449:E449"/>
    <mergeCell ref="B450:E450"/>
    <mergeCell ref="B451:E451"/>
  </mergeCells>
  <pageMargins left="0.78740157480314965" right="0.39370078740157483" top="0.59055118110236227" bottom="0.59055118110236227" header="0.31496062992125984" footer="0.19685039370078741"/>
  <pageSetup paperSize="9" firstPageNumber="389" fitToHeight="32"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
  <sheetViews>
    <sheetView workbookViewId="0">
      <selection activeCell="Q3" sqref="Q3"/>
    </sheetView>
  </sheetViews>
  <sheetFormatPr defaultColWidth="8.85546875" defaultRowHeight="12"/>
  <cols>
    <col min="1" max="1" width="31.42578125" style="152" customWidth="1"/>
    <col min="2" max="3" width="10" style="152" customWidth="1"/>
    <col min="4" max="4" width="8.7109375" style="152" customWidth="1"/>
    <col min="5" max="7" width="10" style="152" customWidth="1"/>
    <col min="8" max="8" width="8.7109375" style="152" customWidth="1"/>
    <col min="9" max="10" width="10" style="152" customWidth="1"/>
    <col min="11" max="11" width="9.5703125" style="152" customWidth="1"/>
    <col min="12" max="12" width="8.7109375" style="152" customWidth="1"/>
    <col min="13" max="13" width="10" style="152" customWidth="1"/>
    <col min="14" max="16384" width="8.85546875" style="152"/>
  </cols>
  <sheetData>
    <row r="1" spans="1:13" ht="12.75" thickBot="1"/>
    <row r="2" spans="1:13" s="154" customFormat="1" ht="28.9" customHeight="1" thickBot="1">
      <c r="A2" s="221" t="s">
        <v>247</v>
      </c>
      <c r="B2" s="161" t="s">
        <v>250</v>
      </c>
      <c r="C2" s="159" t="s">
        <v>251</v>
      </c>
      <c r="D2" s="159" t="s">
        <v>249</v>
      </c>
      <c r="E2" s="160" t="s">
        <v>248</v>
      </c>
      <c r="F2" s="161" t="s">
        <v>252</v>
      </c>
      <c r="G2" s="159" t="s">
        <v>251</v>
      </c>
      <c r="H2" s="159" t="s">
        <v>249</v>
      </c>
      <c r="I2" s="160" t="s">
        <v>248</v>
      </c>
      <c r="J2" s="161" t="s">
        <v>253</v>
      </c>
      <c r="K2" s="159" t="s">
        <v>251</v>
      </c>
      <c r="L2" s="159" t="s">
        <v>249</v>
      </c>
      <c r="M2" s="160" t="s">
        <v>248</v>
      </c>
    </row>
    <row r="3" spans="1:13" s="151" customFormat="1" ht="69" customHeight="1" thickBot="1">
      <c r="A3" s="222"/>
      <c r="B3" s="155">
        <f>C3+D3+E3</f>
        <v>35724.400000000001</v>
      </c>
      <c r="C3" s="156">
        <v>926.4</v>
      </c>
      <c r="D3" s="157">
        <f>1739.9</f>
        <v>1739.9</v>
      </c>
      <c r="E3" s="158">
        <v>33058.1</v>
      </c>
      <c r="F3" s="155">
        <f>G3+H3+I3</f>
        <v>32181.600000000002</v>
      </c>
      <c r="G3" s="156">
        <v>926.4</v>
      </c>
      <c r="H3" s="157">
        <f>1562.8</f>
        <v>1562.8</v>
      </c>
      <c r="I3" s="158">
        <v>29692.400000000001</v>
      </c>
      <c r="J3" s="155">
        <f>K3+L3+M3</f>
        <v>31405.399999999998</v>
      </c>
      <c r="K3" s="156">
        <v>926.4</v>
      </c>
      <c r="L3" s="157">
        <f>1524-0.1</f>
        <v>1523.9</v>
      </c>
      <c r="M3" s="158">
        <v>28955.1</v>
      </c>
    </row>
    <row r="5" spans="1:13">
      <c r="E5" s="153">
        <f>D3+E3</f>
        <v>34798</v>
      </c>
    </row>
    <row r="6" spans="1:13">
      <c r="D6" s="152">
        <f>D3/E5*100</f>
        <v>5</v>
      </c>
      <c r="E6" s="152">
        <f>E3/E5*100</f>
        <v>95</v>
      </c>
    </row>
  </sheetData>
  <mergeCells count="1">
    <mergeCell ref="A2:A3"/>
  </mergeCells>
  <pageMargins left="0.11811023622047245" right="0.11811023622047245"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пояснительная</vt:lpstr>
      <vt:lpstr>Лист1</vt:lpstr>
      <vt:lpstr>пояснительная!Область_печати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2018-11-01T11:45:45Z</dcterms:modified>
</cp:coreProperties>
</file>