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оходы 2018" sheetId="1" r:id="rId1"/>
  </sheets>
  <definedNames/>
  <calcPr fullCalcOnLoad="1"/>
</workbook>
</file>

<file path=xl/sharedStrings.xml><?xml version="1.0" encoding="utf-8"?>
<sst xmlns="http://schemas.openxmlformats.org/spreadsheetml/2006/main" count="108" uniqueCount="108">
  <si>
    <t>ИТОГО НАЛОГОВЫХ ДОХОДОВ</t>
  </si>
  <si>
    <t>ИТОГО НЕНАЛОГОВЫХ ДОХОДОВ</t>
  </si>
  <si>
    <t>5. Штрафные санкции, возмещения ущерба</t>
  </si>
  <si>
    <t>6. Прочие неналоговые доходы</t>
  </si>
  <si>
    <t>3. Налоги на совокупный доход всего, в том числе:</t>
  </si>
  <si>
    <t>3.1. Упрощенная система налогообложения</t>
  </si>
  <si>
    <t>3.3. Сельскохозяйственный налог</t>
  </si>
  <si>
    <t>3.4. Патентная система налогообложения</t>
  </si>
  <si>
    <t>Наименование доходов</t>
  </si>
  <si>
    <t>2. Плата за негативное воздействие на окружающую среду</t>
  </si>
  <si>
    <t>тыс.руб.</t>
  </si>
  <si>
    <t>Код бюджетной классификации</t>
  </si>
  <si>
    <t>000 1 01 02000 01 0000 110</t>
  </si>
  <si>
    <t>000 1 03 02000 01 0000 110</t>
  </si>
  <si>
    <t>000 1 05 00000 00 0000 000</t>
  </si>
  <si>
    <t>000 1 05 04000 02 0000 110</t>
  </si>
  <si>
    <t>000 1 05 03000 01 0000 110</t>
  </si>
  <si>
    <t>000 1 05 02000 02 0000 110</t>
  </si>
  <si>
    <t>000 1 05 01000 01 0000 110</t>
  </si>
  <si>
    <t>000 1 06 01000 00 0000 110</t>
  </si>
  <si>
    <t>000 1 06 06000 00 0000 110</t>
  </si>
  <si>
    <t>000 1 08 00000 00 0000 000</t>
  </si>
  <si>
    <t>000 1 09 00000 00 0000 000</t>
  </si>
  <si>
    <t>000 1 11 00000 00 0000 000</t>
  </si>
  <si>
    <t xml:space="preserve">1.2. Аренда земельных участков </t>
  </si>
  <si>
    <t>4.2.  Доходы от продажи земельных участков</t>
  </si>
  <si>
    <t>4.1. Доходы от реализации имущества, находящегося в собственности городских округов</t>
  </si>
  <si>
    <t>ИТОГО БЕЗВОЗМЕЗДНЫХ ПОСТУПЛЕНИЙ</t>
  </si>
  <si>
    <t>000 1 11 01000 00 0000 120</t>
  </si>
  <si>
    <t>000 1 11 05000 00 0000 120</t>
  </si>
  <si>
    <t>000 1 11 07000 00 0000 120</t>
  </si>
  <si>
    <t>000 1 11 09000 00 0000 120</t>
  </si>
  <si>
    <t>000 1 12 00000 00 0000 000</t>
  </si>
  <si>
    <t xml:space="preserve">3. Доходы от оказания платных услуг (работ) и компенсации затрат государства </t>
  </si>
  <si>
    <t>000 1 13 00000 00 0000 000</t>
  </si>
  <si>
    <t>000 1 14 00000 00 0000 000</t>
  </si>
  <si>
    <t>000 1 14 02000 00 0000 000</t>
  </si>
  <si>
    <t>000 1 14 06000 00 0000 000</t>
  </si>
  <si>
    <t>000 1 16 00000 00 0000 000</t>
  </si>
  <si>
    <t>000 1 17 00000 00 0000 000</t>
  </si>
  <si>
    <t xml:space="preserve">Дотации </t>
  </si>
  <si>
    <t>Субсидии</t>
  </si>
  <si>
    <t>Иные межбюджетные трансферты</t>
  </si>
  <si>
    <t>000 2 02 00000 00 0000 000</t>
  </si>
  <si>
    <t xml:space="preserve"> 1.  Доходы от использования муниципального имущества, в том числе:</t>
  </si>
  <si>
    <t xml:space="preserve">4. Доходы от продажи материальных и нематериальных активов, в том числе: </t>
  </si>
  <si>
    <t>000 2 07 00000 00 0000 000</t>
  </si>
  <si>
    <t>000 2 19 00000 000 0000 000</t>
  </si>
  <si>
    <t>1. Безвозмездные поступления от других бюджетов бюджетной системы</t>
  </si>
  <si>
    <t xml:space="preserve">2. Прочие безвозмездные поступления </t>
  </si>
  <si>
    <t xml:space="preserve">1. Налог на доходы физических  лиц </t>
  </si>
  <si>
    <t>2. Акцизы по подакцизным товарам (продукции), производимым на территории Российской Федерации (акцизы на нефтепродукты)</t>
  </si>
  <si>
    <t>Субвенции на реализацию госполномочий</t>
  </si>
  <si>
    <t>4. Налоги на имущество, в том числе:</t>
  </si>
  <si>
    <t>000 1 06 00000 00 0000 000</t>
  </si>
  <si>
    <t>4.1.  Налог на имущество c физических лиц</t>
  </si>
  <si>
    <t>4.2. Земельный налог</t>
  </si>
  <si>
    <t>5. Государственная пошлина</t>
  </si>
  <si>
    <t>6. Прочие отмененные налоги</t>
  </si>
  <si>
    <t>3.1.Доходы от оказания платных услуг (работ)</t>
  </si>
  <si>
    <t>3.2.Доходы от компенсации затрат государства</t>
  </si>
  <si>
    <t>000 1 13 01000 00 0000 130</t>
  </si>
  <si>
    <t>000 1 13 02000 00 0000 130</t>
  </si>
  <si>
    <t>ДОХОДЫ БЮДЖЕТА ГОРОДА УРАЙ ВСЕГО</t>
  </si>
  <si>
    <t>000 8 50 00000 00 0000 180</t>
  </si>
  <si>
    <t>000 1 00 00000 00 0000 000</t>
  </si>
  <si>
    <t>ИТОГО НАЛОГОВЫХ И НЕНАЛОГОВЫХ ДОХОДОВ,  в том числе:</t>
  </si>
  <si>
    <t xml:space="preserve">1.1.  Доходы в виде прибыли (дивиденды по акциям), принадлежащие муниципальному образованию г. Урай </t>
  </si>
  <si>
    <t xml:space="preserve">3.2. Единый налог на вмененный доход </t>
  </si>
  <si>
    <t>Безвозмездные поступления, поступающие из федерального бюджета и бюджета автономного округа. В течение отчетного периода уточняются в части дотаций, субвенций, субсидий и иных межбюджетных трансфертов.</t>
  </si>
  <si>
    <t>000 2 02 04000 00 0000 151</t>
  </si>
  <si>
    <t>000 2 02 03000 00 0000 151</t>
  </si>
  <si>
    <t>000 2 02 02000 00 0000 151</t>
  </si>
  <si>
    <t>000 2 02 01000 00 0000 151</t>
  </si>
  <si>
    <t xml:space="preserve">Основные причины увеличения: 1) поступление налога от сетевых магазинов, осуществляющих торговую деятельность на территории города Урай и состоящих на налоговом учете в качестве обособленных структурных подразделений; 2) произведена индексация заработной платы в некоторых крупных организациях города Урай от 5% до 7%.
</t>
  </si>
  <si>
    <t>Поступление задолженности прошлых лет от физических лиц в результате проведенных совместных мероприятий с задействованными структурами, а также проведение исковой работы главным администратором - МРИ ФНС России №2 по ХМАО-Югре, что отразилось на увеличении поступлений.</t>
  </si>
  <si>
    <t>Основная причина увеличения поступлений  -  поступление задолженности прошлых лет от физических лиц в результате проведенных совместных мероприятий с задействованными структурами, а также проведением исковой работы главным администратором - МРИ ФНС России №2 по городу Урай.</t>
  </si>
  <si>
    <t>1.3.  Доходы от переч. части прибыли МУП</t>
  </si>
  <si>
    <t>План на 2018 год (уточненный)</t>
  </si>
  <si>
    <t>Исполнено по итогам 2018 года</t>
  </si>
  <si>
    <t>Увеличение поступлений  связано с  увеличением  реализации продукции собственного производства у одного из крупного сельхозпроизводителя - плательщика налога.</t>
  </si>
  <si>
    <t xml:space="preserve">Основная причина увеличения поступлений  - увеличение количества выданных патентов налогоплательщикам, перешедших с единого налога на вмененный доход и упрощенной системы налогообложения за последние три года (2017 год по отношению к 2015 году) на 15,0% или на 33 налогоплательщика.  По данным налогового органа города Урай  количество зарегистрированных налогоплательщиков составляло в  2017 году 253,  в 2016 году 276, 2015 году 220. </t>
  </si>
  <si>
    <t>Основные причины увеличений связаны с  заключением новых договоров с доплатой разницы стоимости квартир, поступлением единовременных платежей, с досрочным погашением платы от реализации муниципального имущества ранее установленного договором срока, поступлением дебиторской задолженности прошлых лет, реализации с аукциона двух автотранспортных средств в рамках реализации Федерального закона от 21.12.2001 №178-ФЗ на сумму 922,9 тыс. рублей и линий электроснабжения (преимущественное право выкупа) на сумму 104,3 тыс. рублей, включенных в план приватизации на 2017 год и плановый период 2018-2019 годов.</t>
  </si>
  <si>
    <t xml:space="preserve">Доходы от перечисления части прибыли МУП зависят от результатов финансово-хозяйственной деятельности предприятия за отчетный финансовый год. Поступления  по отчислениям от прибыли МУП в соответствии с  решением комиссии о рассмотрении итогов финансово-хозяйственной деятельности за 2017 год поступили от единственного плательщика данных платежей - МУП «Ритуальные услуги».
</t>
  </si>
  <si>
    <t>Увеличение поступлений доходов связано с увеличением лимитов на нормативно-допустимые сбросы, а также произведены уточнения платежей прошлых лет по заявлениям плательщиков.</t>
  </si>
  <si>
    <t xml:space="preserve"> В начале  2018 года  осуществлен возврат субсидий и субвенций и иных межбюджетных трансфертов в бюджет автономного округа не использованных в 2017 году. </t>
  </si>
  <si>
    <t>Поступления в рамках реализации приоритетного проекта "Формирование комфортной городской среды", а также в рамках соглашения о сотрудничестве между Правительством ХМАО-Югры и ПАО "Нефтяная компания "ЛУКОЙЛ".</t>
  </si>
  <si>
    <r>
      <t xml:space="preserve">Причины отклонения фактического исполнения  от </t>
    </r>
    <r>
      <rPr>
        <b/>
        <u val="single"/>
        <sz val="12"/>
        <rFont val="Times New Roman"/>
        <family val="1"/>
      </rPr>
      <t>первоначально утвержденного</t>
    </r>
    <r>
      <rPr>
        <b/>
        <sz val="12"/>
        <rFont val="Times New Roman"/>
        <family val="1"/>
      </rPr>
      <t xml:space="preserve"> плана 2018 года (5% и более)</t>
    </r>
  </si>
  <si>
    <r>
      <t xml:space="preserve">Причины отклонения фактического исполнения от </t>
    </r>
    <r>
      <rPr>
        <b/>
        <u val="single"/>
        <sz val="12"/>
        <rFont val="Times New Roman"/>
        <family val="1"/>
      </rPr>
      <t xml:space="preserve">уточненного плана </t>
    </r>
    <r>
      <rPr>
        <b/>
        <sz val="12"/>
        <rFont val="Times New Roman"/>
        <family val="1"/>
      </rPr>
      <t>2018 года (5% и более)</t>
    </r>
  </si>
  <si>
    <t>% отклонения от первон-го плана 2018 года</t>
  </si>
  <si>
    <t>% исполнения от уточн-го плана 2018 года</t>
  </si>
  <si>
    <t>Увеличение поступлений  в результате поэтапного увеличение норматива отчисления с федерального бюджета в бюджет субъекта ХМАО-Югры акцизов на ГСМ с 61,7% в 2017 году до 84,41% до 31 декабря 2018 года,  в связи с принятием Федерального закона от 30.11.2016 №409-ФЗ "О внесении изменений в Бюджетный кодекс Российской Федерации и признании утратившим силу отдельных положений законодательных актов Российской Федерации".</t>
  </si>
  <si>
    <t>Основная причина увеличения поступлений налога - увеличение количества налогоплательщиков за последние три года (2018 год к 2016 году) на 4,5% или на 39, применяющих данный режим, в связи с их переходом с ЕНВД на данный режим налогообложения. По данным налогового органа – главного администратора налоговых доходов, количество зарегистрированных налогоплательщиков за последние три года составило в  2018 году - 915, 2017 году - 902, в 2016 году - 876.</t>
  </si>
  <si>
    <t xml:space="preserve">Основная причина снижения поступлений - в связи с переходом налогоплательщиков на патентную систему, упрощенную систему налогообложения. В результате количество налогоплательщиков, применяющих данный режим уменьшилось за последние три года (2017 год по отношению к 2015 году) на 14,5% или на 120 налогоплательщиков. По данным налогового органа города Урай количество зарегистрированных налогоплательщиков составляло в  2017 году - 706, 2016 году - 760, в 2015 году - 826. </t>
  </si>
  <si>
    <t xml:space="preserve">Согласно предоставленной информации от главного администратора платежей - Межрайонной инспекции Федеральной налоговой службы №2 по ХМАО-Югре основная причина снижения поступлений сложилась в результате корректировки по исправлению технических ошибок, допущенных регистрирующими органами при расчете кадастровой стоимости объектов земельной собственности.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</si>
  <si>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Поступление сверхплановых платежей связано с увеличением поступления средств по делам, рассматриваемым в судах общей юрисдикции, мировыми судьями, администратором которых является Межрайонная инспекция Федеральной налоговой службы №2 по ХМАО-Югре (удельный вес  поступлений составляет 80,6%).
</t>
  </si>
  <si>
    <t xml:space="preserve">Основная причина снижения поступлений связа с тем, что  данный вид доходов зависит от результатов финансово-хозяйственной деятельности акционерных обществ, с долей акций, принадлежащих муниципальному образованию город Урай. По итогам за 2017 финансовый год, в соответствии с принятыми  решениями на годовых общих собраниях акционеров  доходы от дивидендов поступили в сумме 628,3 тыс.рублей от следующих акционерных обществ: АО "Агроника" в сумме 273,5 тыс. рублей; АО "Водоканал" в сумме 23,9 тыс. рублей; АО "Урайтеплоэнергия" в сумме 321,1 тыс. рублей; ОАО "ЮТЭК-Энергия" в сумме 9,8 тыс. рублей.  </t>
  </si>
  <si>
    <t xml:space="preserve"> </t>
  </si>
  <si>
    <t>Основные причины снижения поступлений сложились в результате:                                              1) отсутствия заявок по отдельным аукционам на право заключения договоров аренды земельных участков;   2) оспаривание двумя  арендаторами кадастровой стоимости арендованных земельных участков.</t>
  </si>
  <si>
    <t>1.4. Аренда муниципального имущества</t>
  </si>
  <si>
    <t>Увеличение поступлений доходов связано с поступлением платы от АО «Водоканал» за пользование муниципальным имуществом в сумме 14 735,0 т.руб.  (планировалось заключение концессионного соглашения на  объекты водоснабжения и водоотведения),  также в связи с заключение новых договоров найма жилых помещений во вновь построенных домах, что увеличивает коэффициент при начислении платы за найм жилых помещений.</t>
  </si>
  <si>
    <t xml:space="preserve"> Данный вид доходов не имеет постоянного характера поступлений и относится к категории, не поддающейся прогнозированию, что затрудняет проводить анализ, к ним относятся: 1) Доходы от оказания платных муниципальных услуг по предоставлению копий/сведений, содержащихся в информационной системе обеспечения градостроительной деятельности. В 2018 году поступило 83,4 тыс.рублей.  2) Доходы от компенсации затрат бюджета, к ним относятся: возврат финансирования прошлых лет, возврат дебиторской задолженности по выплатам больничных листов из ФСС. В 2018 году поступило 3596,3 тыс.рублей. Основные причины увеличений связаны с поступлением  средств от возврата:
         - финансирования прошлых лет из Фонда Социального Страхования (ФСС) в сумме 1 615,0 тыс. рублей,
         -  финансирования прошлых лет  по итогам за 2015-2016 годы от некоммерческой организации «Югорский фонд капитального ремонта многоквартирных домов»  в связи с  с образовавшейся экономией по факту выполненных работ на проведение капитального ремонта многоквартирных домов в городе Урай в сумме 696,1 тыс.рублей.
</t>
  </si>
  <si>
    <t>Основная причина высокого процента исполнения связана с поступлением средств от продажи земельных участков в результате заключения 24 договоров, из которых по 12 договорам переоформлено право аренды в собственность земельных участков под строительство жилых домов и продажи земельных участков под личное подсобное хозяйство.</t>
  </si>
  <si>
    <t xml:space="preserve">Проведение контрольных мероприятий 12 главных администраторов доходов, уполномоченных  по взысканию штрафных санкций,  отразилась на увеличении поступлений в бюджет города Урай, наибольший удельный вес среди поступлений у администратора - администрации города Урай (40,7%) за счет поступления штрафных санкций за неисполнение договорных обязательств по условиям муниципальных контрактов в сумме 3 974,6 тыс.рублей. 
Данные поступления не имеют постоянного характера поступлений, что затрудняет проводить анализ и не могут быть с точностью запланированы при формировании бюджета города.
</t>
  </si>
  <si>
    <t xml:space="preserve">Исполнение доходов сложилось в результате поступления :                       1) за утилизацию демонтированного муниципального имущества (металлолом) от  АО «Водоканал» (23,5 т.руб), ООО "СК"НОЙ" (41,7 т.руб.), ОАО "Урайтеплоэнергия" (26,8 т.руб), так как в соответствии с Порядком управления и распоряжения имуществом, находящимся в муниципальной собственности города Урай, принятым  решением Думы города Урай от 25.06.2009 №56, Порядком списания имущества, находящегося в собственности муниципального образования городской округ город Урай, утвержденным постановлением администрации города Урай от 02.10.2014 №3481, средства от утилизации возмещаются пользователем в бюджет города Урай.  2) перечислено в доход бюджета г.Урай по личному заявлению сотрудника (0,5 тыс.рублей); 3) невыясненные поступления ( -9,7 тыс.руб.).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данном разделе снижение показателей сложилось в результате уточнения главным администратором 10.01.2018 года невыясненных платежей, которые поступили в бюджет города Урай 29.12.2017 в сумме 9,7 тыс. рублей, (операции по уточнению платежей УФК по ХМАО - Югре уже были прекращены).  
</t>
  </si>
  <si>
    <t>3. Возврат остатков субсидий, субвенций и иных межбюджетных трансфертов, имеющих целевое назначение, прошлых лет</t>
  </si>
  <si>
    <r>
      <t>Сведения о фактических поступлениях доходов по видам доходов в сравнении с первоначально утвержденным</t>
    </r>
    <r>
      <rPr>
        <b/>
        <u val="single"/>
        <sz val="14"/>
        <rFont val="Times New Roman"/>
        <family val="1"/>
      </rPr>
      <t xml:space="preserve"> бюджетом на 2018 год и с уточненными з</t>
    </r>
    <r>
      <rPr>
        <b/>
        <sz val="14"/>
        <rFont val="Times New Roman"/>
        <family val="1"/>
      </rPr>
      <t xml:space="preserve">начениями с учетом внесенных изменений </t>
    </r>
  </si>
  <si>
    <t>Решение Думы города Урай от 26.12.2017 № 105 (первоначальный план на 2018 год)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</si>
</sst>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%"/>
    <numFmt numFmtId="182" formatCode="mmmm"/>
    <numFmt numFmtId="183" formatCode="mmm\ yy"/>
    <numFmt numFmtId="184" formatCode="_-* #,##0.0_р_._-;\-* #,##0.0_р_._-;_-* &quot;-&quot;??_р_._-;_-@_-"/>
    <numFmt numFmtId="185" formatCode="#,##0.0"/>
    <numFmt numFmtId="186" formatCode="0.0"/>
    <numFmt numFmtId="187" formatCode="[$-FC19]d\ mmmm\ yyyy\ &quot;г.&quot;"/>
    <numFmt numFmtId="188" formatCode="0.000%"/>
    <numFmt numFmtId="189" formatCode="#,##0.000"/>
    <numFmt numFmtId="190" formatCode="#,##0.0000"/>
    <numFmt numFmtId="191" formatCode="0.000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(* #,##0.00000_);_(* \(#,##0.00000\);_(* &quot;-&quot;??_);_(@_)"/>
    <numFmt numFmtId="201" formatCode="_(* #,##0.000000_);_(* \(#,##0.000000\);_(* &quot;-&quot;??_);_(@_)"/>
    <numFmt numFmtId="202" formatCode="0.000000"/>
    <numFmt numFmtId="203" formatCode="0.00000"/>
    <numFmt numFmtId="204" formatCode="0.0000"/>
    <numFmt numFmtId="205" formatCode="0.0000000"/>
    <numFmt numFmtId="206" formatCode="_-* #,##0.0_р_._-;\-* #,##0.0_р_._-;_-* &quot;-&quot;?_р_._-;_-@_-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19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0" borderId="7" applyNumberFormat="0" applyAlignment="0" applyProtection="0"/>
    <xf numFmtId="0" fontId="5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4" borderId="0" applyNumberFormat="0" applyBorder="0" applyAlignment="0" applyProtection="0"/>
  </cellStyleXfs>
  <cellXfs count="80">
    <xf numFmtId="0" fontId="0" fillId="0" borderId="0" xfId="0" applyAlignment="1">
      <alignment/>
    </xf>
    <xf numFmtId="0" fontId="47" fillId="25" borderId="0" xfId="0" applyFont="1" applyFill="1" applyAlignment="1">
      <alignment/>
    </xf>
    <xf numFmtId="0" fontId="47" fillId="25" borderId="0" xfId="0" applyFont="1" applyFill="1" applyAlignment="1">
      <alignment horizontal="center"/>
    </xf>
    <xf numFmtId="0" fontId="48" fillId="25" borderId="0" xfId="0" applyFont="1" applyFill="1" applyAlignment="1">
      <alignment/>
    </xf>
    <xf numFmtId="0" fontId="49" fillId="25" borderId="0" xfId="0" applyFont="1" applyFill="1" applyBorder="1" applyAlignment="1">
      <alignment horizontal="center" vertical="center"/>
    </xf>
    <xf numFmtId="0" fontId="50" fillId="25" borderId="0" xfId="0" applyFont="1" applyFill="1" applyBorder="1" applyAlignment="1">
      <alignment horizontal="center" vertical="center"/>
    </xf>
    <xf numFmtId="185" fontId="49" fillId="25" borderId="0" xfId="0" applyNumberFormat="1" applyFont="1" applyFill="1" applyBorder="1" applyAlignment="1">
      <alignment horizontal="center" vertical="center"/>
    </xf>
    <xf numFmtId="0" fontId="10" fillId="25" borderId="0" xfId="0" applyFont="1" applyFill="1" applyAlignment="1">
      <alignment/>
    </xf>
    <xf numFmtId="0" fontId="9" fillId="25" borderId="0" xfId="0" applyFont="1" applyFill="1" applyBorder="1" applyAlignment="1">
      <alignment horizontal="right" vertical="center"/>
    </xf>
    <xf numFmtId="0" fontId="49" fillId="25" borderId="0" xfId="0" applyFont="1" applyFill="1" applyAlignment="1">
      <alignment/>
    </xf>
    <xf numFmtId="0" fontId="49" fillId="25" borderId="0" xfId="0" applyFont="1" applyFill="1" applyAlignment="1">
      <alignment horizontal="center"/>
    </xf>
    <xf numFmtId="0" fontId="51" fillId="25" borderId="0" xfId="0" applyFont="1" applyFill="1" applyAlignment="1">
      <alignment/>
    </xf>
    <xf numFmtId="0" fontId="7" fillId="25" borderId="10" xfId="0" applyFont="1" applyFill="1" applyBorder="1" applyAlignment="1">
      <alignment horizontal="center" vertical="center" wrapText="1"/>
    </xf>
    <xf numFmtId="2" fontId="7" fillId="25" borderId="10" xfId="0" applyNumberFormat="1" applyFont="1" applyFill="1" applyBorder="1" applyAlignment="1">
      <alignment horizontal="center" vertical="center" wrapText="1"/>
    </xf>
    <xf numFmtId="0" fontId="49" fillId="25" borderId="0" xfId="0" applyFont="1" applyFill="1" applyBorder="1" applyAlignment="1">
      <alignment horizontal="center"/>
    </xf>
    <xf numFmtId="0" fontId="49" fillId="25" borderId="0" xfId="0" applyFont="1" applyFill="1" applyBorder="1" applyAlignment="1">
      <alignment/>
    </xf>
    <xf numFmtId="0" fontId="49" fillId="25" borderId="0" xfId="0" applyFont="1" applyFill="1" applyAlignment="1">
      <alignment/>
    </xf>
    <xf numFmtId="0" fontId="7" fillId="25" borderId="10" xfId="0" applyFont="1" applyFill="1" applyBorder="1" applyAlignment="1">
      <alignment horizontal="left" vertical="center" wrapText="1"/>
    </xf>
    <xf numFmtId="0" fontId="8" fillId="25" borderId="10" xfId="0" applyFont="1" applyFill="1" applyBorder="1" applyAlignment="1">
      <alignment horizontal="center" vertical="center" wrapText="1"/>
    </xf>
    <xf numFmtId="185" fontId="7" fillId="25" borderId="10" xfId="0" applyNumberFormat="1" applyFont="1" applyFill="1" applyBorder="1" applyAlignment="1">
      <alignment horizontal="center" vertical="center"/>
    </xf>
    <xf numFmtId="185" fontId="9" fillId="25" borderId="10" xfId="0" applyNumberFormat="1" applyFont="1" applyFill="1" applyBorder="1" applyAlignment="1">
      <alignment horizontal="center" vertical="center"/>
    </xf>
    <xf numFmtId="185" fontId="47" fillId="25" borderId="10" xfId="0" applyNumberFormat="1" applyFont="1" applyFill="1" applyBorder="1" applyAlignment="1">
      <alignment horizontal="center" vertical="center"/>
    </xf>
    <xf numFmtId="3" fontId="47" fillId="25" borderId="0" xfId="0" applyNumberFormat="1" applyFont="1" applyFill="1" applyBorder="1" applyAlignment="1">
      <alignment horizontal="center" vertical="center"/>
    </xf>
    <xf numFmtId="3" fontId="47" fillId="25" borderId="0" xfId="0" applyNumberFormat="1" applyFont="1" applyFill="1" applyBorder="1" applyAlignment="1">
      <alignment vertical="center"/>
    </xf>
    <xf numFmtId="0" fontId="48" fillId="25" borderId="0" xfId="0" applyFont="1" applyFill="1" applyBorder="1" applyAlignment="1">
      <alignment vertical="center"/>
    </xf>
    <xf numFmtId="0" fontId="48" fillId="25" borderId="0" xfId="0" applyFont="1" applyFill="1" applyAlignment="1">
      <alignment vertical="center"/>
    </xf>
    <xf numFmtId="0" fontId="9" fillId="25" borderId="10" xfId="0" applyFont="1" applyFill="1" applyBorder="1" applyAlignment="1">
      <alignment horizontal="left" vertical="center" wrapText="1"/>
    </xf>
    <xf numFmtId="0" fontId="11" fillId="25" borderId="11" xfId="0" applyFont="1" applyFill="1" applyBorder="1" applyAlignment="1">
      <alignment horizontal="left" vertical="center" wrapText="1"/>
    </xf>
    <xf numFmtId="0" fontId="52" fillId="25" borderId="10" xfId="0" applyFont="1" applyFill="1" applyBorder="1" applyAlignment="1">
      <alignment horizontal="left" vertical="center" wrapText="1"/>
    </xf>
    <xf numFmtId="3" fontId="51" fillId="25" borderId="0" xfId="0" applyNumberFormat="1" applyFont="1" applyFill="1" applyBorder="1" applyAlignment="1">
      <alignment horizontal="center" vertical="center"/>
    </xf>
    <xf numFmtId="3" fontId="51" fillId="25" borderId="0" xfId="0" applyNumberFormat="1" applyFont="1" applyFill="1" applyBorder="1" applyAlignment="1">
      <alignment vertical="center"/>
    </xf>
    <xf numFmtId="0" fontId="51" fillId="25" borderId="0" xfId="0" applyFont="1" applyFill="1" applyBorder="1" applyAlignment="1">
      <alignment vertical="center"/>
    </xf>
    <xf numFmtId="0" fontId="51" fillId="25" borderId="0" xfId="0" applyFont="1" applyFill="1" applyAlignment="1">
      <alignment vertical="center"/>
    </xf>
    <xf numFmtId="185" fontId="11" fillId="25" borderId="10" xfId="0" applyNumberFormat="1" applyFont="1" applyFill="1" applyBorder="1" applyAlignment="1">
      <alignment horizontal="left" vertical="center" wrapText="1"/>
    </xf>
    <xf numFmtId="3" fontId="49" fillId="25" borderId="0" xfId="0" applyNumberFormat="1" applyFont="1" applyFill="1" applyBorder="1" applyAlignment="1">
      <alignment horizontal="center" vertical="center"/>
    </xf>
    <xf numFmtId="3" fontId="49" fillId="25" borderId="0" xfId="0" applyNumberFormat="1" applyFont="1" applyFill="1" applyBorder="1" applyAlignment="1">
      <alignment vertical="center"/>
    </xf>
    <xf numFmtId="0" fontId="49" fillId="25" borderId="0" xfId="0" applyFont="1" applyFill="1" applyBorder="1" applyAlignment="1">
      <alignment vertical="center"/>
    </xf>
    <xf numFmtId="0" fontId="49" fillId="25" borderId="0" xfId="0" applyFont="1" applyFill="1" applyAlignment="1">
      <alignment vertical="center"/>
    </xf>
    <xf numFmtId="0" fontId="10" fillId="25" borderId="10" xfId="0" applyFont="1" applyFill="1" applyBorder="1" applyAlignment="1">
      <alignment horizontal="left" vertical="center" wrapText="1"/>
    </xf>
    <xf numFmtId="0" fontId="11" fillId="25" borderId="10" xfId="0" applyFont="1" applyFill="1" applyBorder="1" applyAlignment="1">
      <alignment horizontal="center" vertical="center" wrapText="1"/>
    </xf>
    <xf numFmtId="185" fontId="10" fillId="25" borderId="10" xfId="0" applyNumberFormat="1" applyFont="1" applyFill="1" applyBorder="1" applyAlignment="1">
      <alignment horizontal="center" vertical="center"/>
    </xf>
    <xf numFmtId="0" fontId="11" fillId="25" borderId="12" xfId="0" applyFont="1" applyFill="1" applyBorder="1" applyAlignment="1">
      <alignment horizontal="left" vertical="center" wrapText="1"/>
    </xf>
    <xf numFmtId="0" fontId="10" fillId="25" borderId="0" xfId="0" applyFont="1" applyFill="1" applyAlignment="1">
      <alignment horizontal="left" vertical="center" wrapText="1"/>
    </xf>
    <xf numFmtId="0" fontId="51" fillId="25" borderId="10" xfId="0" applyFont="1" applyFill="1" applyBorder="1" applyAlignment="1">
      <alignment horizontal="left" vertical="center" wrapText="1"/>
    </xf>
    <xf numFmtId="0" fontId="11" fillId="25" borderId="11" xfId="0" applyNumberFormat="1" applyFont="1" applyFill="1" applyBorder="1" applyAlignment="1">
      <alignment horizontal="left" vertical="center" wrapText="1"/>
    </xf>
    <xf numFmtId="0" fontId="52" fillId="25" borderId="11" xfId="0" applyFont="1" applyFill="1" applyBorder="1" applyAlignment="1">
      <alignment horizontal="left" vertical="center" wrapText="1"/>
    </xf>
    <xf numFmtId="0" fontId="11" fillId="25" borderId="10" xfId="0" applyNumberFormat="1" applyFont="1" applyFill="1" applyBorder="1" applyAlignment="1">
      <alignment horizontal="left" vertical="center" wrapText="1"/>
    </xf>
    <xf numFmtId="0" fontId="11" fillId="25" borderId="10" xfId="0" applyFont="1" applyFill="1" applyBorder="1" applyAlignment="1">
      <alignment horizontal="left" vertical="center" wrapText="1"/>
    </xf>
    <xf numFmtId="185" fontId="49" fillId="25" borderId="10" xfId="0" applyNumberFormat="1" applyFont="1" applyFill="1" applyBorder="1" applyAlignment="1">
      <alignment horizontal="left" vertical="center" wrapText="1"/>
    </xf>
    <xf numFmtId="185" fontId="10" fillId="25" borderId="10" xfId="0" applyNumberFormat="1" applyFont="1" applyFill="1" applyBorder="1" applyAlignment="1">
      <alignment horizontal="center" vertical="center" wrapText="1"/>
    </xf>
    <xf numFmtId="3" fontId="51" fillId="25" borderId="0" xfId="0" applyNumberFormat="1" applyFont="1" applyFill="1" applyBorder="1" applyAlignment="1">
      <alignment horizontal="center" vertical="center" wrapText="1"/>
    </xf>
    <xf numFmtId="0" fontId="51" fillId="25" borderId="0" xfId="0" applyFont="1" applyFill="1" applyBorder="1" applyAlignment="1">
      <alignment horizontal="center" vertical="center" wrapText="1"/>
    </xf>
    <xf numFmtId="0" fontId="51" fillId="25" borderId="0" xfId="0" applyFont="1" applyFill="1" applyAlignment="1">
      <alignment horizontal="center" vertical="center" wrapText="1"/>
    </xf>
    <xf numFmtId="0" fontId="11" fillId="25" borderId="0" xfId="0" applyFont="1" applyFill="1" applyAlignment="1">
      <alignment horizontal="left" vertical="center" wrapText="1"/>
    </xf>
    <xf numFmtId="185" fontId="52" fillId="25" borderId="10" xfId="0" applyNumberFormat="1" applyFont="1" applyFill="1" applyBorder="1" applyAlignment="1">
      <alignment horizontal="left" vertical="center" wrapText="1"/>
    </xf>
    <xf numFmtId="0" fontId="49" fillId="25" borderId="10" xfId="0" applyFont="1" applyFill="1" applyBorder="1" applyAlignment="1">
      <alignment horizontal="left" vertical="center" wrapText="1"/>
    </xf>
    <xf numFmtId="2" fontId="11" fillId="25" borderId="10" xfId="0" applyNumberFormat="1" applyFont="1" applyFill="1" applyBorder="1" applyAlignment="1">
      <alignment horizontal="left" vertical="center" wrapText="1"/>
    </xf>
    <xf numFmtId="185" fontId="9" fillId="25" borderId="10" xfId="60" applyNumberFormat="1" applyFont="1" applyFill="1" applyBorder="1" applyAlignment="1">
      <alignment horizontal="center" vertical="center"/>
    </xf>
    <xf numFmtId="3" fontId="49" fillId="25" borderId="0" xfId="60" applyNumberFormat="1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left" vertical="center"/>
    </xf>
    <xf numFmtId="185" fontId="11" fillId="25" borderId="10" xfId="0" applyNumberFormat="1" applyFont="1" applyFill="1" applyBorder="1" applyAlignment="1">
      <alignment horizontal="center" vertical="center"/>
    </xf>
    <xf numFmtId="185" fontId="8" fillId="25" borderId="10" xfId="0" applyNumberFormat="1" applyFont="1" applyFill="1" applyBorder="1" applyAlignment="1">
      <alignment horizontal="center" vertical="center"/>
    </xf>
    <xf numFmtId="185" fontId="9" fillId="25" borderId="10" xfId="0" applyNumberFormat="1" applyFont="1" applyFill="1" applyBorder="1" applyAlignment="1">
      <alignment horizontal="center" vertical="center" wrapText="1"/>
    </xf>
    <xf numFmtId="185" fontId="49" fillId="25" borderId="10" xfId="0" applyNumberFormat="1" applyFont="1" applyFill="1" applyBorder="1" applyAlignment="1">
      <alignment horizontal="center" vertical="center"/>
    </xf>
    <xf numFmtId="0" fontId="52" fillId="25" borderId="0" xfId="0" applyFont="1" applyFill="1" applyAlignment="1">
      <alignment horizontal="center"/>
    </xf>
    <xf numFmtId="185" fontId="11" fillId="25" borderId="12" xfId="0" applyNumberFormat="1" applyFont="1" applyFill="1" applyBorder="1" applyAlignment="1">
      <alignment horizontal="left" vertical="center" wrapText="1"/>
    </xf>
    <xf numFmtId="185" fontId="11" fillId="25" borderId="13" xfId="0" applyNumberFormat="1" applyFont="1" applyFill="1" applyBorder="1" applyAlignment="1">
      <alignment horizontal="left" vertical="center" wrapText="1"/>
    </xf>
    <xf numFmtId="185" fontId="49" fillId="25" borderId="12" xfId="0" applyNumberFormat="1" applyFont="1" applyFill="1" applyBorder="1" applyAlignment="1">
      <alignment horizontal="left" vertical="center" wrapText="1"/>
    </xf>
    <xf numFmtId="185" fontId="49" fillId="25" borderId="13" xfId="0" applyNumberFormat="1" applyFont="1" applyFill="1" applyBorder="1" applyAlignment="1">
      <alignment horizontal="left" vertical="center" wrapText="1"/>
    </xf>
    <xf numFmtId="185" fontId="11" fillId="25" borderId="14" xfId="0" applyNumberFormat="1" applyFont="1" applyFill="1" applyBorder="1" applyAlignment="1">
      <alignment horizontal="left" vertical="center" wrapText="1"/>
    </xf>
    <xf numFmtId="185" fontId="11" fillId="25" borderId="15" xfId="0" applyNumberFormat="1" applyFont="1" applyFill="1" applyBorder="1" applyAlignment="1">
      <alignment horizontal="left" vertical="center" wrapText="1"/>
    </xf>
    <xf numFmtId="185" fontId="11" fillId="25" borderId="16" xfId="0" applyNumberFormat="1" applyFont="1" applyFill="1" applyBorder="1" applyAlignment="1">
      <alignment horizontal="left" vertical="center" wrapText="1"/>
    </xf>
    <xf numFmtId="185" fontId="11" fillId="25" borderId="17" xfId="0" applyNumberFormat="1" applyFont="1" applyFill="1" applyBorder="1" applyAlignment="1">
      <alignment horizontal="left" vertical="center" wrapText="1"/>
    </xf>
    <xf numFmtId="185" fontId="11" fillId="25" borderId="18" xfId="0" applyNumberFormat="1" applyFont="1" applyFill="1" applyBorder="1" applyAlignment="1">
      <alignment horizontal="left" vertical="center" wrapText="1"/>
    </xf>
    <xf numFmtId="185" fontId="11" fillId="25" borderId="19" xfId="0" applyNumberFormat="1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3" xfId="0" applyFont="1" applyFill="1" applyBorder="1" applyAlignment="1">
      <alignment horizontal="left" vertical="center" wrapText="1"/>
    </xf>
    <xf numFmtId="0" fontId="6" fillId="25" borderId="0" xfId="0" applyFont="1" applyFill="1" applyBorder="1" applyAlignment="1">
      <alignment horizontal="center" vertical="center" wrapText="1"/>
    </xf>
    <xf numFmtId="0" fontId="50" fillId="25" borderId="12" xfId="0" applyFont="1" applyFill="1" applyBorder="1" applyAlignment="1">
      <alignment horizontal="left" vertical="center" wrapText="1"/>
    </xf>
    <xf numFmtId="0" fontId="50" fillId="25" borderId="13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abSelected="1" zoomScale="80" zoomScaleNormal="8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9" sqref="D9"/>
    </sheetView>
  </sheetViews>
  <sheetFormatPr defaultColWidth="9.140625" defaultRowHeight="12.75"/>
  <cols>
    <col min="1" max="1" width="41.57421875" style="11" customWidth="1"/>
    <col min="2" max="2" width="27.7109375" style="64" customWidth="1"/>
    <col min="3" max="3" width="20.421875" style="11" customWidth="1"/>
    <col min="4" max="4" width="15.57421875" style="11" customWidth="1"/>
    <col min="5" max="6" width="15.7109375" style="11" customWidth="1"/>
    <col min="7" max="7" width="17.28125" style="11" customWidth="1"/>
    <col min="8" max="8" width="62.8515625" style="11" customWidth="1"/>
    <col min="9" max="9" width="58.140625" style="32" customWidth="1"/>
    <col min="10" max="10" width="10.28125" style="11" customWidth="1"/>
    <col min="11" max="11" width="10.57421875" style="11" customWidth="1"/>
    <col min="12" max="12" width="10.00390625" style="11" customWidth="1"/>
    <col min="13" max="14" width="10.421875" style="11" customWidth="1"/>
    <col min="15" max="16384" width="9.140625" style="11" customWidth="1"/>
  </cols>
  <sheetData>
    <row r="1" spans="1:14" s="3" customFormat="1" ht="46.5" customHeight="1">
      <c r="A1" s="77" t="s">
        <v>106</v>
      </c>
      <c r="B1" s="77"/>
      <c r="C1" s="77"/>
      <c r="D1" s="77"/>
      <c r="E1" s="77"/>
      <c r="F1" s="77"/>
      <c r="G1" s="77"/>
      <c r="H1" s="77"/>
      <c r="I1" s="77"/>
      <c r="J1" s="1"/>
      <c r="K1" s="1"/>
      <c r="L1" s="1"/>
      <c r="M1" s="1"/>
      <c r="N1" s="2"/>
    </row>
    <row r="2" spans="1:14" ht="20.25" customHeight="1">
      <c r="A2" s="4"/>
      <c r="B2" s="5"/>
      <c r="C2" s="4"/>
      <c r="D2" s="4"/>
      <c r="E2" s="4"/>
      <c r="F2" s="6"/>
      <c r="G2" s="6"/>
      <c r="H2" s="7"/>
      <c r="I2" s="8" t="s">
        <v>10</v>
      </c>
      <c r="J2" s="9"/>
      <c r="K2" s="9"/>
      <c r="L2" s="9"/>
      <c r="M2" s="9"/>
      <c r="N2" s="10"/>
    </row>
    <row r="3" spans="1:22" s="16" customFormat="1" ht="93.75" customHeight="1">
      <c r="A3" s="12" t="s">
        <v>8</v>
      </c>
      <c r="B3" s="12" t="s">
        <v>11</v>
      </c>
      <c r="C3" s="13" t="s">
        <v>107</v>
      </c>
      <c r="D3" s="13" t="s">
        <v>78</v>
      </c>
      <c r="E3" s="13" t="s">
        <v>79</v>
      </c>
      <c r="F3" s="13" t="s">
        <v>89</v>
      </c>
      <c r="G3" s="13" t="s">
        <v>90</v>
      </c>
      <c r="H3" s="13" t="s">
        <v>87</v>
      </c>
      <c r="I3" s="13" t="s">
        <v>88</v>
      </c>
      <c r="J3" s="14"/>
      <c r="K3" s="14"/>
      <c r="L3" s="15"/>
      <c r="M3" s="15"/>
      <c r="N3" s="14"/>
      <c r="O3" s="14"/>
      <c r="P3" s="15"/>
      <c r="Q3" s="15"/>
      <c r="R3" s="15"/>
      <c r="S3" s="15"/>
      <c r="T3" s="15"/>
      <c r="U3" s="15"/>
      <c r="V3" s="15"/>
    </row>
    <row r="4" spans="1:27" s="25" customFormat="1" ht="57.75" customHeight="1">
      <c r="A4" s="17" t="s">
        <v>66</v>
      </c>
      <c r="B4" s="18" t="s">
        <v>65</v>
      </c>
      <c r="C4" s="19">
        <f>C17+C32</f>
        <v>726090.4</v>
      </c>
      <c r="D4" s="19">
        <f>D17+D32</f>
        <v>792213.5</v>
      </c>
      <c r="E4" s="19">
        <f>E17+E32</f>
        <v>811721.6</v>
      </c>
      <c r="F4" s="20">
        <f aca="true" t="shared" si="0" ref="F4:F15">E4/C4*100-100</f>
        <v>11.793462632201155</v>
      </c>
      <c r="G4" s="20">
        <f aca="true" t="shared" si="1" ref="G4:G15">E4/D4*100-100</f>
        <v>2.462480126884998</v>
      </c>
      <c r="H4" s="21"/>
      <c r="I4" s="21"/>
      <c r="J4" s="22"/>
      <c r="K4" s="22"/>
      <c r="L4" s="22"/>
      <c r="M4" s="22"/>
      <c r="N4" s="22"/>
      <c r="O4" s="23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7" s="32" customFormat="1" ht="87" customHeight="1">
      <c r="A5" s="26" t="s">
        <v>50</v>
      </c>
      <c r="B5" s="18" t="s">
        <v>12</v>
      </c>
      <c r="C5" s="20">
        <v>441666.3</v>
      </c>
      <c r="D5" s="20">
        <v>474265.5</v>
      </c>
      <c r="E5" s="20">
        <v>481467.9</v>
      </c>
      <c r="F5" s="20">
        <f t="shared" si="0"/>
        <v>9.01169050027137</v>
      </c>
      <c r="G5" s="20">
        <f t="shared" si="1"/>
        <v>1.518643038551204</v>
      </c>
      <c r="H5" s="27" t="s">
        <v>74</v>
      </c>
      <c r="I5" s="28"/>
      <c r="J5" s="29"/>
      <c r="K5" s="29"/>
      <c r="L5" s="29"/>
      <c r="M5" s="29"/>
      <c r="N5" s="29"/>
      <c r="O5" s="30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7" s="37" customFormat="1" ht="110.25" customHeight="1">
      <c r="A6" s="26" t="s">
        <v>51</v>
      </c>
      <c r="B6" s="18" t="s">
        <v>13</v>
      </c>
      <c r="C6" s="20">
        <v>10030.9</v>
      </c>
      <c r="D6" s="20">
        <v>11555</v>
      </c>
      <c r="E6" s="20">
        <v>11757.7</v>
      </c>
      <c r="F6" s="20">
        <f t="shared" si="0"/>
        <v>17.21480624869156</v>
      </c>
      <c r="G6" s="20">
        <f t="shared" si="1"/>
        <v>1.7542189528342789</v>
      </c>
      <c r="H6" s="33" t="s">
        <v>91</v>
      </c>
      <c r="I6" s="28"/>
      <c r="J6" s="34"/>
      <c r="K6" s="34"/>
      <c r="L6" s="34"/>
      <c r="M6" s="34"/>
      <c r="N6" s="34"/>
      <c r="O6" s="35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27" s="37" customFormat="1" ht="30" customHeight="1">
      <c r="A7" s="26" t="s">
        <v>4</v>
      </c>
      <c r="B7" s="18" t="s">
        <v>14</v>
      </c>
      <c r="C7" s="20">
        <f>C8+C9+C10+C11</f>
        <v>117982.6</v>
      </c>
      <c r="D7" s="20">
        <f>D8+D9+D10+D11</f>
        <v>125869</v>
      </c>
      <c r="E7" s="20">
        <f>E8+E9+E10+E11</f>
        <v>130273.3</v>
      </c>
      <c r="F7" s="20">
        <f t="shared" si="0"/>
        <v>10.417383580290647</v>
      </c>
      <c r="G7" s="20">
        <f t="shared" si="1"/>
        <v>3.4991141583710146</v>
      </c>
      <c r="H7" s="67"/>
      <c r="I7" s="68"/>
      <c r="J7" s="34"/>
      <c r="K7" s="34"/>
      <c r="L7" s="34"/>
      <c r="M7" s="34"/>
      <c r="N7" s="34"/>
      <c r="O7" s="35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</row>
    <row r="8" spans="1:27" s="32" customFormat="1" ht="100.5" customHeight="1">
      <c r="A8" s="38" t="s">
        <v>5</v>
      </c>
      <c r="B8" s="39" t="s">
        <v>18</v>
      </c>
      <c r="C8" s="40">
        <v>81037.6</v>
      </c>
      <c r="D8" s="40">
        <v>96185.6</v>
      </c>
      <c r="E8" s="40">
        <v>99769.4</v>
      </c>
      <c r="F8" s="40">
        <f t="shared" si="0"/>
        <v>23.11494911004273</v>
      </c>
      <c r="G8" s="40">
        <f t="shared" si="1"/>
        <v>3.725921551666758</v>
      </c>
      <c r="H8" s="41" t="s">
        <v>92</v>
      </c>
      <c r="I8" s="28"/>
      <c r="J8" s="29"/>
      <c r="K8" s="29"/>
      <c r="L8" s="29"/>
      <c r="M8" s="29"/>
      <c r="N8" s="29"/>
      <c r="O8" s="30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</row>
    <row r="9" spans="1:27" s="32" customFormat="1" ht="134.25" customHeight="1">
      <c r="A9" s="38" t="s">
        <v>68</v>
      </c>
      <c r="B9" s="39" t="s">
        <v>17</v>
      </c>
      <c r="C9" s="40">
        <v>29700</v>
      </c>
      <c r="D9" s="40">
        <v>22086.4</v>
      </c>
      <c r="E9" s="40">
        <v>22317.5</v>
      </c>
      <c r="F9" s="40">
        <f t="shared" si="0"/>
        <v>-24.856902356902353</v>
      </c>
      <c r="G9" s="40">
        <f t="shared" si="1"/>
        <v>1.0463452622428377</v>
      </c>
      <c r="H9" s="42" t="s">
        <v>93</v>
      </c>
      <c r="I9" s="43"/>
      <c r="J9" s="29"/>
      <c r="K9" s="29"/>
      <c r="L9" s="29"/>
      <c r="M9" s="29"/>
      <c r="N9" s="29"/>
      <c r="O9" s="30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7" s="32" customFormat="1" ht="97.5" customHeight="1">
      <c r="A10" s="38" t="s">
        <v>6</v>
      </c>
      <c r="B10" s="39" t="s">
        <v>16</v>
      </c>
      <c r="C10" s="40">
        <v>45</v>
      </c>
      <c r="D10" s="40">
        <v>97</v>
      </c>
      <c r="E10" s="40">
        <v>97.6</v>
      </c>
      <c r="F10" s="40">
        <f t="shared" si="0"/>
        <v>116.88888888888886</v>
      </c>
      <c r="G10" s="40">
        <f t="shared" si="1"/>
        <v>0.6185567010309256</v>
      </c>
      <c r="H10" s="44" t="s">
        <v>80</v>
      </c>
      <c r="I10" s="45"/>
      <c r="J10" s="29"/>
      <c r="K10" s="29"/>
      <c r="L10" s="29"/>
      <c r="M10" s="29"/>
      <c r="N10" s="29"/>
      <c r="O10" s="30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</row>
    <row r="11" spans="1:27" s="32" customFormat="1" ht="68.25" customHeight="1">
      <c r="A11" s="38" t="s">
        <v>7</v>
      </c>
      <c r="B11" s="39" t="s">
        <v>15</v>
      </c>
      <c r="C11" s="40">
        <v>7200</v>
      </c>
      <c r="D11" s="40">
        <v>7500</v>
      </c>
      <c r="E11" s="40">
        <v>8088.8</v>
      </c>
      <c r="F11" s="40">
        <f t="shared" si="0"/>
        <v>12.344444444444449</v>
      </c>
      <c r="G11" s="40">
        <f t="shared" si="1"/>
        <v>7.850666666666669</v>
      </c>
      <c r="H11" s="75" t="s">
        <v>81</v>
      </c>
      <c r="I11" s="76"/>
      <c r="J11" s="29"/>
      <c r="K11" s="29"/>
      <c r="L11" s="29"/>
      <c r="M11" s="29"/>
      <c r="N11" s="29"/>
      <c r="O11" s="30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</row>
    <row r="12" spans="1:27" s="37" customFormat="1" ht="30" customHeight="1">
      <c r="A12" s="26" t="s">
        <v>53</v>
      </c>
      <c r="B12" s="18" t="s">
        <v>54</v>
      </c>
      <c r="C12" s="20">
        <f>C13+C14</f>
        <v>25705</v>
      </c>
      <c r="D12" s="20">
        <f>D13+D14</f>
        <v>25300</v>
      </c>
      <c r="E12" s="20">
        <f>E13+E14</f>
        <v>27385.5</v>
      </c>
      <c r="F12" s="20">
        <f t="shared" si="0"/>
        <v>6.537638591713673</v>
      </c>
      <c r="G12" s="20">
        <f t="shared" si="1"/>
        <v>8.243083003952577</v>
      </c>
      <c r="H12" s="78"/>
      <c r="I12" s="79"/>
      <c r="J12" s="34"/>
      <c r="K12" s="34"/>
      <c r="L12" s="34"/>
      <c r="M12" s="34"/>
      <c r="N12" s="34"/>
      <c r="O12" s="35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</row>
    <row r="13" spans="1:27" s="32" customFormat="1" ht="58.5" customHeight="1">
      <c r="A13" s="38" t="s">
        <v>55</v>
      </c>
      <c r="B13" s="39" t="s">
        <v>19</v>
      </c>
      <c r="C13" s="40">
        <v>7300</v>
      </c>
      <c r="D13" s="40">
        <v>8500</v>
      </c>
      <c r="E13" s="40">
        <v>9441.3</v>
      </c>
      <c r="F13" s="40">
        <f t="shared" si="0"/>
        <v>29.332876712328755</v>
      </c>
      <c r="G13" s="40">
        <f t="shared" si="1"/>
        <v>11.074117647058813</v>
      </c>
      <c r="H13" s="75" t="s">
        <v>75</v>
      </c>
      <c r="I13" s="76"/>
      <c r="J13" s="29"/>
      <c r="K13" s="29"/>
      <c r="L13" s="29"/>
      <c r="M13" s="29"/>
      <c r="N13" s="29"/>
      <c r="O13" s="30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</row>
    <row r="14" spans="1:27" s="32" customFormat="1" ht="101.25" customHeight="1">
      <c r="A14" s="38" t="s">
        <v>56</v>
      </c>
      <c r="B14" s="39" t="s">
        <v>20</v>
      </c>
      <c r="C14" s="40">
        <v>18405</v>
      </c>
      <c r="D14" s="40">
        <v>16800</v>
      </c>
      <c r="E14" s="40">
        <v>17944.2</v>
      </c>
      <c r="F14" s="40">
        <f t="shared" si="0"/>
        <v>-2.503667481662589</v>
      </c>
      <c r="G14" s="40">
        <f t="shared" si="1"/>
        <v>6.8107142857142975</v>
      </c>
      <c r="H14" s="46" t="s">
        <v>94</v>
      </c>
      <c r="I14" s="47" t="s">
        <v>76</v>
      </c>
      <c r="J14" s="29"/>
      <c r="K14" s="29"/>
      <c r="L14" s="29"/>
      <c r="M14" s="29"/>
      <c r="N14" s="29"/>
      <c r="O14" s="30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</row>
    <row r="15" spans="1:27" s="37" customFormat="1" ht="54" customHeight="1">
      <c r="A15" s="26" t="s">
        <v>57</v>
      </c>
      <c r="B15" s="18" t="s">
        <v>21</v>
      </c>
      <c r="C15" s="20">
        <v>5602</v>
      </c>
      <c r="D15" s="20">
        <v>5130.9</v>
      </c>
      <c r="E15" s="20">
        <v>5615.9</v>
      </c>
      <c r="F15" s="20">
        <f t="shared" si="0"/>
        <v>0.24812566940377678</v>
      </c>
      <c r="G15" s="20">
        <f t="shared" si="1"/>
        <v>9.452532694069276</v>
      </c>
      <c r="H15" s="75" t="s">
        <v>95</v>
      </c>
      <c r="I15" s="76"/>
      <c r="J15" s="34"/>
      <c r="K15" s="34"/>
      <c r="L15" s="34"/>
      <c r="M15" s="34"/>
      <c r="N15" s="34"/>
      <c r="O15" s="35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</row>
    <row r="16" spans="1:27" s="32" customFormat="1" ht="42" customHeight="1">
      <c r="A16" s="26" t="s">
        <v>58</v>
      </c>
      <c r="B16" s="18" t="s">
        <v>22</v>
      </c>
      <c r="C16" s="40">
        <v>0</v>
      </c>
      <c r="D16" s="40">
        <v>0</v>
      </c>
      <c r="E16" s="40">
        <v>0</v>
      </c>
      <c r="F16" s="20">
        <v>0</v>
      </c>
      <c r="G16" s="20">
        <v>0</v>
      </c>
      <c r="H16" s="28"/>
      <c r="I16" s="28"/>
      <c r="J16" s="29"/>
      <c r="K16" s="29"/>
      <c r="L16" s="29"/>
      <c r="M16" s="29"/>
      <c r="N16" s="29"/>
      <c r="O16" s="30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</row>
    <row r="17" spans="1:27" s="32" customFormat="1" ht="32.25" customHeight="1">
      <c r="A17" s="26" t="s">
        <v>0</v>
      </c>
      <c r="B17" s="18"/>
      <c r="C17" s="20">
        <f>C5+C6+C7+C15+C16+C12</f>
        <v>600986.8</v>
      </c>
      <c r="D17" s="20">
        <f>D5+D6+D7+D13+D14+D15+D16</f>
        <v>642120.4</v>
      </c>
      <c r="E17" s="20">
        <f>E5+E6+E7+E13+E14+E15+E16</f>
        <v>656500.3</v>
      </c>
      <c r="F17" s="20">
        <f aca="true" t="shared" si="2" ref="F17:F30">E17/C17*100-100</f>
        <v>9.23705811841458</v>
      </c>
      <c r="G17" s="20">
        <f aca="true" t="shared" si="3" ref="G17:G41">E17/D17*100-100</f>
        <v>2.2394398309102144</v>
      </c>
      <c r="H17" s="48"/>
      <c r="I17" s="48"/>
      <c r="J17" s="34"/>
      <c r="K17" s="34"/>
      <c r="L17" s="34"/>
      <c r="M17" s="34"/>
      <c r="N17" s="34"/>
      <c r="O17" s="35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</row>
    <row r="18" spans="1:27" s="32" customFormat="1" ht="46.5" customHeight="1">
      <c r="A18" s="26" t="s">
        <v>44</v>
      </c>
      <c r="B18" s="18" t="s">
        <v>23</v>
      </c>
      <c r="C18" s="20">
        <f>SUM(C19+C20+C21+C22)</f>
        <v>87561</v>
      </c>
      <c r="D18" s="20">
        <f>SUM(D19+D20+D21+D22)</f>
        <v>99698.2</v>
      </c>
      <c r="E18" s="20">
        <f>SUM(E19+E20+E21+E22)</f>
        <v>102089.59999999999</v>
      </c>
      <c r="F18" s="20">
        <f t="shared" si="2"/>
        <v>16.592546910154056</v>
      </c>
      <c r="G18" s="20">
        <f t="shared" si="3"/>
        <v>2.3986390927820196</v>
      </c>
      <c r="H18" s="48"/>
      <c r="I18" s="48"/>
      <c r="J18" s="34"/>
      <c r="K18" s="34"/>
      <c r="L18" s="34"/>
      <c r="M18" s="34"/>
      <c r="N18" s="34"/>
      <c r="O18" s="35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</row>
    <row r="19" spans="1:27" s="32" customFormat="1" ht="142.5" customHeight="1">
      <c r="A19" s="38" t="s">
        <v>67</v>
      </c>
      <c r="B19" s="39" t="s">
        <v>28</v>
      </c>
      <c r="C19" s="40">
        <v>859</v>
      </c>
      <c r="D19" s="40">
        <v>628.3</v>
      </c>
      <c r="E19" s="40">
        <v>628.3</v>
      </c>
      <c r="F19" s="40">
        <f t="shared" si="2"/>
        <v>-26.856810244470324</v>
      </c>
      <c r="G19" s="40">
        <f t="shared" si="3"/>
        <v>0</v>
      </c>
      <c r="H19" s="46" t="s">
        <v>96</v>
      </c>
      <c r="I19" s="28"/>
      <c r="J19" s="34"/>
      <c r="K19" s="34"/>
      <c r="L19" s="34"/>
      <c r="M19" s="34"/>
      <c r="N19" s="34"/>
      <c r="O19" s="35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</row>
    <row r="20" spans="1:27" s="52" customFormat="1" ht="75" customHeight="1">
      <c r="A20" s="38" t="s">
        <v>24</v>
      </c>
      <c r="B20" s="39" t="s">
        <v>29</v>
      </c>
      <c r="C20" s="49">
        <v>72560.2</v>
      </c>
      <c r="D20" s="49">
        <v>69770.2</v>
      </c>
      <c r="E20" s="49">
        <v>71778.4</v>
      </c>
      <c r="F20" s="40">
        <f t="shared" si="2"/>
        <v>-1.077450172408561</v>
      </c>
      <c r="G20" s="40">
        <f t="shared" si="3"/>
        <v>2.878306210961128</v>
      </c>
      <c r="H20" s="47" t="s">
        <v>98</v>
      </c>
      <c r="I20" s="28" t="s">
        <v>97</v>
      </c>
      <c r="J20" s="50"/>
      <c r="K20" s="50"/>
      <c r="L20" s="50"/>
      <c r="M20" s="50"/>
      <c r="N20" s="50"/>
      <c r="O20" s="50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</row>
    <row r="21" spans="1:27" s="37" customFormat="1" ht="87" customHeight="1">
      <c r="A21" s="38" t="s">
        <v>77</v>
      </c>
      <c r="B21" s="39" t="s">
        <v>30</v>
      </c>
      <c r="C21" s="40">
        <v>1.2</v>
      </c>
      <c r="D21" s="40">
        <v>88.2</v>
      </c>
      <c r="E21" s="40">
        <v>88.2</v>
      </c>
      <c r="F21" s="40">
        <f t="shared" si="2"/>
        <v>7250</v>
      </c>
      <c r="G21" s="40">
        <f t="shared" si="3"/>
        <v>0</v>
      </c>
      <c r="H21" s="47" t="s">
        <v>83</v>
      </c>
      <c r="I21" s="28"/>
      <c r="J21" s="34"/>
      <c r="K21" s="34"/>
      <c r="L21" s="34"/>
      <c r="M21" s="34"/>
      <c r="N21" s="34"/>
      <c r="O21" s="35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</row>
    <row r="22" spans="1:27" s="32" customFormat="1" ht="183.75" customHeight="1">
      <c r="A22" s="38" t="s">
        <v>99</v>
      </c>
      <c r="B22" s="39" t="s">
        <v>31</v>
      </c>
      <c r="C22" s="40">
        <v>14140.6</v>
      </c>
      <c r="D22" s="40">
        <v>29211.5</v>
      </c>
      <c r="E22" s="40">
        <v>29594.7</v>
      </c>
      <c r="F22" s="40">
        <f t="shared" si="2"/>
        <v>109.28885620129273</v>
      </c>
      <c r="G22" s="40">
        <f t="shared" si="3"/>
        <v>1.3118121287849078</v>
      </c>
      <c r="H22" s="53" t="s">
        <v>100</v>
      </c>
      <c r="I22" s="43"/>
      <c r="J22" s="29"/>
      <c r="K22" s="29"/>
      <c r="L22" s="29"/>
      <c r="M22" s="29"/>
      <c r="N22" s="29"/>
      <c r="O22" s="30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27" s="37" customFormat="1" ht="49.5" customHeight="1">
      <c r="A23" s="26" t="s">
        <v>9</v>
      </c>
      <c r="B23" s="18" t="s">
        <v>32</v>
      </c>
      <c r="C23" s="20">
        <v>824.8</v>
      </c>
      <c r="D23" s="20">
        <v>2700.3</v>
      </c>
      <c r="E23" s="20">
        <v>2880.3</v>
      </c>
      <c r="F23" s="20">
        <f t="shared" si="2"/>
        <v>249.21193016488854</v>
      </c>
      <c r="G23" s="20">
        <f t="shared" si="3"/>
        <v>6.665926008221305</v>
      </c>
      <c r="H23" s="75" t="s">
        <v>84</v>
      </c>
      <c r="I23" s="76"/>
      <c r="J23" s="34"/>
      <c r="K23" s="34"/>
      <c r="L23" s="34"/>
      <c r="M23" s="34"/>
      <c r="N23" s="34"/>
      <c r="O23" s="35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</row>
    <row r="24" spans="1:27" s="37" customFormat="1" ht="45" customHeight="1">
      <c r="A24" s="26" t="s">
        <v>33</v>
      </c>
      <c r="B24" s="18" t="s">
        <v>34</v>
      </c>
      <c r="C24" s="20">
        <f>C25+C26</f>
        <v>1615</v>
      </c>
      <c r="D24" s="20">
        <f>D25+D26</f>
        <v>3469.9</v>
      </c>
      <c r="E24" s="20">
        <f>E25+E26</f>
        <v>3679.7000000000003</v>
      </c>
      <c r="F24" s="20">
        <f t="shared" si="2"/>
        <v>127.8452012383901</v>
      </c>
      <c r="G24" s="20">
        <f t="shared" si="3"/>
        <v>6.046283754575057</v>
      </c>
      <c r="H24" s="69" t="s">
        <v>101</v>
      </c>
      <c r="I24" s="70"/>
      <c r="J24" s="34"/>
      <c r="K24" s="34"/>
      <c r="L24" s="34"/>
      <c r="M24" s="34"/>
      <c r="N24" s="34"/>
      <c r="O24" s="35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</row>
    <row r="25" spans="1:27" s="32" customFormat="1" ht="33" customHeight="1">
      <c r="A25" s="38" t="s">
        <v>59</v>
      </c>
      <c r="B25" s="39" t="s">
        <v>61</v>
      </c>
      <c r="C25" s="40">
        <v>205</v>
      </c>
      <c r="D25" s="40">
        <v>80</v>
      </c>
      <c r="E25" s="40">
        <v>83.4</v>
      </c>
      <c r="F25" s="40">
        <f t="shared" si="2"/>
        <v>-59.3170731707317</v>
      </c>
      <c r="G25" s="40">
        <f t="shared" si="3"/>
        <v>4.25</v>
      </c>
      <c r="H25" s="71"/>
      <c r="I25" s="72"/>
      <c r="J25" s="29"/>
      <c r="K25" s="29"/>
      <c r="L25" s="29"/>
      <c r="M25" s="29"/>
      <c r="N25" s="29"/>
      <c r="O25" s="30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1:27" s="32" customFormat="1" ht="73.5" customHeight="1">
      <c r="A26" s="38" t="s">
        <v>60</v>
      </c>
      <c r="B26" s="39" t="s">
        <v>62</v>
      </c>
      <c r="C26" s="40">
        <v>1410</v>
      </c>
      <c r="D26" s="40">
        <v>3389.9</v>
      </c>
      <c r="E26" s="40">
        <v>3596.3</v>
      </c>
      <c r="F26" s="40">
        <f t="shared" si="2"/>
        <v>155.0567375886525</v>
      </c>
      <c r="G26" s="40">
        <f t="shared" si="3"/>
        <v>6.088675182158767</v>
      </c>
      <c r="H26" s="73"/>
      <c r="I26" s="74"/>
      <c r="J26" s="29"/>
      <c r="K26" s="29"/>
      <c r="L26" s="29"/>
      <c r="M26" s="29"/>
      <c r="N26" s="29"/>
      <c r="O26" s="30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1:27" s="32" customFormat="1" ht="51.75" customHeight="1">
      <c r="A27" s="26" t="s">
        <v>45</v>
      </c>
      <c r="B27" s="18" t="s">
        <v>35</v>
      </c>
      <c r="C27" s="20">
        <f>C28+C29</f>
        <v>27941.800000000003</v>
      </c>
      <c r="D27" s="20">
        <f>D28+D29</f>
        <v>32639.6</v>
      </c>
      <c r="E27" s="20">
        <f>E28+E29</f>
        <v>34530</v>
      </c>
      <c r="F27" s="20">
        <f t="shared" si="2"/>
        <v>23.578294884366784</v>
      </c>
      <c r="G27" s="20">
        <f t="shared" si="3"/>
        <v>5.791737643843689</v>
      </c>
      <c r="H27" s="67"/>
      <c r="I27" s="68"/>
      <c r="J27" s="29"/>
      <c r="K27" s="29"/>
      <c r="L27" s="29"/>
      <c r="M27" s="29"/>
      <c r="N27" s="29"/>
      <c r="O27" s="30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1:27" s="32" customFormat="1" ht="79.5" customHeight="1">
      <c r="A28" s="38" t="s">
        <v>26</v>
      </c>
      <c r="B28" s="39" t="s">
        <v>36</v>
      </c>
      <c r="C28" s="40">
        <f>24005+3265.9</f>
        <v>27270.9</v>
      </c>
      <c r="D28" s="40">
        <f>25800+4188.8</f>
        <v>29988.8</v>
      </c>
      <c r="E28" s="40">
        <f>26437.6+4324.7</f>
        <v>30762.3</v>
      </c>
      <c r="F28" s="40">
        <f t="shared" si="2"/>
        <v>12.802657778071122</v>
      </c>
      <c r="G28" s="40">
        <f t="shared" si="3"/>
        <v>2.579296270607685</v>
      </c>
      <c r="H28" s="75" t="s">
        <v>82</v>
      </c>
      <c r="I28" s="76"/>
      <c r="J28" s="29"/>
      <c r="K28" s="29"/>
      <c r="L28" s="29"/>
      <c r="M28" s="29"/>
      <c r="N28" s="29"/>
      <c r="O28" s="30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</row>
    <row r="29" spans="1:27" s="32" customFormat="1" ht="60.75" customHeight="1">
      <c r="A29" s="38" t="s">
        <v>25</v>
      </c>
      <c r="B29" s="39" t="s">
        <v>37</v>
      </c>
      <c r="C29" s="40">
        <v>670.9</v>
      </c>
      <c r="D29" s="40">
        <v>2650.8</v>
      </c>
      <c r="E29" s="40">
        <v>3767.7</v>
      </c>
      <c r="F29" s="40">
        <f t="shared" si="2"/>
        <v>461.5889104188403</v>
      </c>
      <c r="G29" s="40">
        <f t="shared" si="3"/>
        <v>42.13444997736531</v>
      </c>
      <c r="H29" s="75" t="s">
        <v>102</v>
      </c>
      <c r="I29" s="76"/>
      <c r="J29" s="29"/>
      <c r="K29" s="29"/>
      <c r="L29" s="29"/>
      <c r="M29" s="29"/>
      <c r="N29" s="29"/>
      <c r="O29" s="30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1:27" s="37" customFormat="1" ht="153" customHeight="1">
      <c r="A30" s="26" t="s">
        <v>2</v>
      </c>
      <c r="B30" s="18" t="s">
        <v>38</v>
      </c>
      <c r="C30" s="20">
        <v>7161</v>
      </c>
      <c r="D30" s="20">
        <v>11492.6</v>
      </c>
      <c r="E30" s="20">
        <v>11958.9</v>
      </c>
      <c r="F30" s="20">
        <f t="shared" si="2"/>
        <v>67.00041893590281</v>
      </c>
      <c r="G30" s="20">
        <f t="shared" si="3"/>
        <v>4.057393453178577</v>
      </c>
      <c r="H30" s="33" t="s">
        <v>103</v>
      </c>
      <c r="I30" s="54"/>
      <c r="J30" s="34"/>
      <c r="K30" s="34"/>
      <c r="L30" s="34"/>
      <c r="M30" s="34"/>
      <c r="N30" s="34"/>
      <c r="O30" s="35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</row>
    <row r="31" spans="1:27" s="37" customFormat="1" ht="282" customHeight="1">
      <c r="A31" s="26" t="s">
        <v>3</v>
      </c>
      <c r="B31" s="18" t="s">
        <v>39</v>
      </c>
      <c r="C31" s="20">
        <v>0</v>
      </c>
      <c r="D31" s="20">
        <v>92.5</v>
      </c>
      <c r="E31" s="20">
        <v>82.8</v>
      </c>
      <c r="F31" s="20">
        <v>0</v>
      </c>
      <c r="G31" s="20">
        <f t="shared" si="3"/>
        <v>-10.486486486486484</v>
      </c>
      <c r="H31" s="55"/>
      <c r="I31" s="56" t="s">
        <v>104</v>
      </c>
      <c r="J31" s="34"/>
      <c r="K31" s="34"/>
      <c r="L31" s="34"/>
      <c r="M31" s="34"/>
      <c r="N31" s="34"/>
      <c r="O31" s="35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</row>
    <row r="32" spans="1:27" s="32" customFormat="1" ht="30" customHeight="1">
      <c r="A32" s="26" t="s">
        <v>1</v>
      </c>
      <c r="B32" s="18"/>
      <c r="C32" s="57">
        <f>C18+C23+C24+C27+C30+C31</f>
        <v>125103.6</v>
      </c>
      <c r="D32" s="57">
        <f>D18+D23+D24+D27+D30+D31</f>
        <v>150093.1</v>
      </c>
      <c r="E32" s="57">
        <f>E18+E23+E24+E27+E30+E31</f>
        <v>155221.29999999996</v>
      </c>
      <c r="F32" s="20">
        <f aca="true" t="shared" si="4" ref="F32:F37">E32/C32*100-100</f>
        <v>24.074207296992213</v>
      </c>
      <c r="G32" s="20">
        <f t="shared" si="3"/>
        <v>3.4166793809974934</v>
      </c>
      <c r="H32" s="48"/>
      <c r="I32" s="48"/>
      <c r="J32" s="34"/>
      <c r="K32" s="58"/>
      <c r="L32" s="58"/>
      <c r="M32" s="58"/>
      <c r="N32" s="34"/>
      <c r="O32" s="35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27" s="32" customFormat="1" ht="46.5" customHeight="1">
      <c r="A33" s="26" t="s">
        <v>48</v>
      </c>
      <c r="B33" s="18" t="s">
        <v>43</v>
      </c>
      <c r="C33" s="20">
        <f>C34+C35+C36+C37</f>
        <v>1988716.7</v>
      </c>
      <c r="D33" s="20">
        <f>D34+D35+D36+D37</f>
        <v>2558426.9000000004</v>
      </c>
      <c r="E33" s="20">
        <f>E34+E35+E36+E37</f>
        <v>2542691.6</v>
      </c>
      <c r="F33" s="20">
        <f t="shared" si="4"/>
        <v>27.855898228239354</v>
      </c>
      <c r="G33" s="20">
        <f t="shared" si="3"/>
        <v>-0.6150380923527763</v>
      </c>
      <c r="H33" s="69" t="s">
        <v>69</v>
      </c>
      <c r="I33" s="70"/>
      <c r="J33" s="34"/>
      <c r="K33" s="34"/>
      <c r="L33" s="34"/>
      <c r="M33" s="34"/>
      <c r="N33" s="34"/>
      <c r="O33" s="35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spans="1:25" s="32" customFormat="1" ht="15" customHeight="1">
      <c r="A34" s="59" t="s">
        <v>40</v>
      </c>
      <c r="B34" s="60" t="s">
        <v>73</v>
      </c>
      <c r="C34" s="40">
        <v>467502.7</v>
      </c>
      <c r="D34" s="40">
        <v>499768.5</v>
      </c>
      <c r="E34" s="40">
        <v>499768.5</v>
      </c>
      <c r="F34" s="20">
        <f t="shared" si="4"/>
        <v>6.901735540778688</v>
      </c>
      <c r="G34" s="20">
        <f t="shared" si="3"/>
        <v>0</v>
      </c>
      <c r="H34" s="71"/>
      <c r="I34" s="72"/>
      <c r="J34" s="29"/>
      <c r="K34" s="29"/>
      <c r="L34" s="29"/>
      <c r="M34" s="30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s="32" customFormat="1" ht="16.5" customHeight="1">
      <c r="A35" s="59" t="s">
        <v>41</v>
      </c>
      <c r="B35" s="60" t="s">
        <v>72</v>
      </c>
      <c r="C35" s="40">
        <v>296355</v>
      </c>
      <c r="D35" s="40">
        <v>744494.7</v>
      </c>
      <c r="E35" s="40">
        <v>736132.9</v>
      </c>
      <c r="F35" s="20">
        <f t="shared" si="4"/>
        <v>148.39564036375293</v>
      </c>
      <c r="G35" s="20">
        <f t="shared" si="3"/>
        <v>-1.123151044594394</v>
      </c>
      <c r="H35" s="71"/>
      <c r="I35" s="72"/>
      <c r="J35" s="29"/>
      <c r="K35" s="29"/>
      <c r="L35" s="29"/>
      <c r="M35" s="30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s="32" customFormat="1" ht="20.25" customHeight="1">
      <c r="A36" s="59" t="s">
        <v>52</v>
      </c>
      <c r="B36" s="60" t="s">
        <v>71</v>
      </c>
      <c r="C36" s="40">
        <v>1222249.1</v>
      </c>
      <c r="D36" s="40">
        <v>1271305</v>
      </c>
      <c r="E36" s="40">
        <v>1263999</v>
      </c>
      <c r="F36" s="20">
        <f t="shared" si="4"/>
        <v>3.415825791976431</v>
      </c>
      <c r="G36" s="20">
        <f t="shared" si="3"/>
        <v>-0.5746850677060138</v>
      </c>
      <c r="H36" s="71"/>
      <c r="I36" s="72"/>
      <c r="J36" s="29"/>
      <c r="K36" s="29"/>
      <c r="L36" s="29"/>
      <c r="M36" s="30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s="32" customFormat="1" ht="18.75" customHeight="1">
      <c r="A37" s="59" t="s">
        <v>42</v>
      </c>
      <c r="B37" s="60" t="s">
        <v>70</v>
      </c>
      <c r="C37" s="40">
        <v>2609.9</v>
      </c>
      <c r="D37" s="40">
        <v>42858.7</v>
      </c>
      <c r="E37" s="40">
        <v>42791.2</v>
      </c>
      <c r="F37" s="20">
        <f t="shared" si="4"/>
        <v>1539.5723974098623</v>
      </c>
      <c r="G37" s="20">
        <f t="shared" si="3"/>
        <v>-0.15749427770791158</v>
      </c>
      <c r="H37" s="73"/>
      <c r="I37" s="74"/>
      <c r="J37" s="29"/>
      <c r="K37" s="29"/>
      <c r="L37" s="29"/>
      <c r="M37" s="30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 s="32" customFormat="1" ht="50.25" customHeight="1">
      <c r="A38" s="26" t="s">
        <v>49</v>
      </c>
      <c r="B38" s="61" t="s">
        <v>46</v>
      </c>
      <c r="C38" s="62">
        <v>0</v>
      </c>
      <c r="D38" s="62">
        <v>55186.8</v>
      </c>
      <c r="E38" s="62">
        <v>55188.1</v>
      </c>
      <c r="F38" s="20">
        <v>0</v>
      </c>
      <c r="G38" s="20">
        <f t="shared" si="3"/>
        <v>0.0023556357679552775</v>
      </c>
      <c r="H38" s="65" t="s">
        <v>86</v>
      </c>
      <c r="I38" s="66"/>
      <c r="J38" s="29"/>
      <c r="K38" s="29"/>
      <c r="L38" s="29"/>
      <c r="M38" s="30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s="32" customFormat="1" ht="63.75" customHeight="1">
      <c r="A39" s="26" t="s">
        <v>105</v>
      </c>
      <c r="B39" s="61" t="s">
        <v>47</v>
      </c>
      <c r="C39" s="20">
        <v>0</v>
      </c>
      <c r="D39" s="20">
        <v>-3094</v>
      </c>
      <c r="E39" s="20">
        <v>-3094</v>
      </c>
      <c r="F39" s="20">
        <v>0</v>
      </c>
      <c r="G39" s="20">
        <f t="shared" si="3"/>
        <v>0</v>
      </c>
      <c r="H39" s="65" t="s">
        <v>85</v>
      </c>
      <c r="I39" s="66"/>
      <c r="J39" s="29"/>
      <c r="K39" s="29"/>
      <c r="L39" s="29"/>
      <c r="M39" s="30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s="32" customFormat="1" ht="40.5" customHeight="1">
      <c r="A40" s="26" t="s">
        <v>27</v>
      </c>
      <c r="B40" s="61"/>
      <c r="C40" s="20">
        <f>SUM(C34+C35+C36+C37+C38+C39)</f>
        <v>1988716.7</v>
      </c>
      <c r="D40" s="20">
        <f>SUM(D34+D35+D36+D37+D38+D39)</f>
        <v>2610519.7</v>
      </c>
      <c r="E40" s="20">
        <f>SUM(E34+E35+E36+E37+E38+E39)</f>
        <v>2594785.7</v>
      </c>
      <c r="F40" s="20">
        <f>E40/C40*100-100</f>
        <v>30.47538143567661</v>
      </c>
      <c r="G40" s="20">
        <f t="shared" si="3"/>
        <v>-0.6027152371230926</v>
      </c>
      <c r="H40" s="63"/>
      <c r="I40" s="63"/>
      <c r="J40" s="34"/>
      <c r="K40" s="34"/>
      <c r="L40" s="34"/>
      <c r="M40" s="35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s="32" customFormat="1" ht="37.5" customHeight="1">
      <c r="A41" s="26" t="s">
        <v>63</v>
      </c>
      <c r="B41" s="61" t="s">
        <v>64</v>
      </c>
      <c r="C41" s="20">
        <f>C4+C40</f>
        <v>2714807.1</v>
      </c>
      <c r="D41" s="20">
        <f>D4+D40</f>
        <v>3402733.2</v>
      </c>
      <c r="E41" s="20">
        <f>E4+E40</f>
        <v>3406507.3000000003</v>
      </c>
      <c r="F41" s="20">
        <f>E41/C41*100-100</f>
        <v>25.478797370170426</v>
      </c>
      <c r="G41" s="20">
        <f t="shared" si="3"/>
        <v>0.1109137795463937</v>
      </c>
      <c r="H41" s="63"/>
      <c r="I41" s="63"/>
      <c r="J41" s="34"/>
      <c r="K41" s="34"/>
      <c r="L41" s="34"/>
      <c r="M41" s="35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</sheetData>
  <sheetProtection/>
  <mergeCells count="14">
    <mergeCell ref="A1:I1"/>
    <mergeCell ref="H11:I11"/>
    <mergeCell ref="H13:I13"/>
    <mergeCell ref="H12:I12"/>
    <mergeCell ref="H29:I29"/>
    <mergeCell ref="H33:I37"/>
    <mergeCell ref="H39:I39"/>
    <mergeCell ref="H38:I38"/>
    <mergeCell ref="H7:I7"/>
    <mergeCell ref="H27:I27"/>
    <mergeCell ref="H24:I26"/>
    <mergeCell ref="H28:I28"/>
    <mergeCell ref="H15:I15"/>
    <mergeCell ref="H23:I23"/>
  </mergeCells>
  <printOptions/>
  <pageMargins left="0.15748031496062992" right="0.15748031496062992" top="0.35433070866141736" bottom="0.2362204724409449" header="0.31496062992125984" footer="0.07874015748031496"/>
  <pageSetup fitToHeight="4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2019-02-26T05:26:58Z</cp:lastPrinted>
  <dcterms:created xsi:type="dcterms:W3CDTF">1996-10-08T23:32:33Z</dcterms:created>
  <dcterms:modified xsi:type="dcterms:W3CDTF">2019-03-26T07:29:15Z</dcterms:modified>
  <cp:category/>
  <cp:version/>
  <cp:contentType/>
  <cp:contentStatus/>
</cp:coreProperties>
</file>