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4" sheetId="5" r:id="rId1"/>
  </sheets>
  <definedNames>
    <definedName name="_xlnm._FilterDatabase" localSheetId="0" hidden="1">'приложение 4'!$A$19:$H$19</definedName>
    <definedName name="_xlnm.Print_Titles" localSheetId="0">'приложение 4'!$9:$10</definedName>
    <definedName name="_xlnm.Print_Area" localSheetId="0">'приложение 4'!$A$1:$E$136</definedName>
  </definedNames>
  <calcPr calcId="125725"/>
</workbook>
</file>

<file path=xl/calcChain.xml><?xml version="1.0" encoding="utf-8"?>
<calcChain xmlns="http://schemas.openxmlformats.org/spreadsheetml/2006/main">
  <c r="D54" i="5"/>
  <c r="E54"/>
  <c r="C54"/>
  <c r="D32"/>
  <c r="E32"/>
  <c r="C32"/>
  <c r="D64"/>
  <c r="E64"/>
  <c r="C64"/>
  <c r="D112"/>
  <c r="E112"/>
  <c r="C112"/>
  <c r="D82"/>
  <c r="E82"/>
  <c r="D81"/>
  <c r="E81"/>
  <c r="C81"/>
  <c r="C82"/>
  <c r="E80"/>
  <c r="D85"/>
  <c r="E85"/>
  <c r="C85"/>
  <c r="D132"/>
  <c r="E132"/>
  <c r="C132"/>
  <c r="D116"/>
  <c r="D14" s="1"/>
  <c r="E116"/>
  <c r="E14" s="1"/>
  <c r="C116"/>
  <c r="C14" s="1"/>
  <c r="E122"/>
  <c r="D122"/>
  <c r="C122"/>
  <c r="E130"/>
  <c r="E125" s="1"/>
  <c r="D130"/>
  <c r="D125" s="1"/>
  <c r="C130"/>
  <c r="C125" s="1"/>
  <c r="D115"/>
  <c r="E115"/>
  <c r="C115"/>
  <c r="D114"/>
  <c r="E114"/>
  <c r="C114"/>
  <c r="D117"/>
  <c r="E117"/>
  <c r="C117"/>
  <c r="D99"/>
  <c r="D96" s="1"/>
  <c r="E99"/>
  <c r="E96" s="1"/>
  <c r="C99"/>
  <c r="C96" s="1"/>
  <c r="D105"/>
  <c r="E105"/>
  <c r="C105"/>
  <c r="E104"/>
  <c r="E98" s="1"/>
  <c r="E95" s="1"/>
  <c r="D104"/>
  <c r="D98" s="1"/>
  <c r="D95" s="1"/>
  <c r="C104"/>
  <c r="C98" s="1"/>
  <c r="C95" s="1"/>
  <c r="C94" s="1"/>
  <c r="D100"/>
  <c r="E100"/>
  <c r="C100"/>
  <c r="D91"/>
  <c r="D90" s="1"/>
  <c r="E91"/>
  <c r="E90" s="1"/>
  <c r="C91"/>
  <c r="C90" s="1"/>
  <c r="D92"/>
  <c r="E92"/>
  <c r="C92"/>
  <c r="D80"/>
  <c r="C80"/>
  <c r="D83"/>
  <c r="E83"/>
  <c r="C83"/>
  <c r="D78"/>
  <c r="D77" s="1"/>
  <c r="D76" s="1"/>
  <c r="E78"/>
  <c r="E77" s="1"/>
  <c r="E76" s="1"/>
  <c r="C78"/>
  <c r="C77" s="1"/>
  <c r="C76" s="1"/>
  <c r="D66"/>
  <c r="E66"/>
  <c r="C66"/>
  <c r="D74"/>
  <c r="E74"/>
  <c r="C74"/>
  <c r="D67"/>
  <c r="E67"/>
  <c r="C67"/>
  <c r="D71"/>
  <c r="E71"/>
  <c r="C71"/>
  <c r="D68"/>
  <c r="E68"/>
  <c r="C68"/>
  <c r="D55"/>
  <c r="E55"/>
  <c r="C55"/>
  <c r="D50"/>
  <c r="D49" s="1"/>
  <c r="E50"/>
  <c r="E49" s="1"/>
  <c r="C50"/>
  <c r="C49" s="1"/>
  <c r="D43"/>
  <c r="E43"/>
  <c r="D44"/>
  <c r="E44"/>
  <c r="C44"/>
  <c r="C43"/>
  <c r="D87"/>
  <c r="E87"/>
  <c r="C87"/>
  <c r="D59"/>
  <c r="E59"/>
  <c r="C59"/>
  <c r="E57"/>
  <c r="E56" s="1"/>
  <c r="D57"/>
  <c r="D56" s="1"/>
  <c r="C57"/>
  <c r="C56" s="1"/>
  <c r="E51"/>
  <c r="D51"/>
  <c r="C51"/>
  <c r="E47"/>
  <c r="D47"/>
  <c r="C47"/>
  <c r="E45"/>
  <c r="D45"/>
  <c r="C45"/>
  <c r="D33"/>
  <c r="E33"/>
  <c r="C33"/>
  <c r="D28"/>
  <c r="D27" s="1"/>
  <c r="E28"/>
  <c r="E27" s="1"/>
  <c r="C28"/>
  <c r="C27" s="1"/>
  <c r="E40"/>
  <c r="D40"/>
  <c r="C40"/>
  <c r="D19"/>
  <c r="E19"/>
  <c r="D20"/>
  <c r="E20"/>
  <c r="C20"/>
  <c r="C19"/>
  <c r="D23"/>
  <c r="E23"/>
  <c r="C23"/>
  <c r="D29"/>
  <c r="E29"/>
  <c r="C29"/>
  <c r="E113" l="1"/>
  <c r="C113"/>
  <c r="D113"/>
  <c r="E17"/>
  <c r="D65"/>
  <c r="C63"/>
  <c r="D63"/>
  <c r="D62" s="1"/>
  <c r="D94"/>
  <c r="E94"/>
  <c r="C42"/>
  <c r="E63"/>
  <c r="E62" s="1"/>
  <c r="C65"/>
  <c r="E65"/>
  <c r="C17"/>
  <c r="D17"/>
  <c r="E42"/>
  <c r="D42"/>
  <c r="E53"/>
  <c r="C53"/>
  <c r="D53"/>
  <c r="C18"/>
  <c r="D18"/>
  <c r="C31"/>
  <c r="E18"/>
  <c r="C62" l="1"/>
  <c r="C16"/>
  <c r="C15" l="1"/>
  <c r="E129"/>
  <c r="C129" l="1"/>
  <c r="D129"/>
  <c r="E103" l="1"/>
  <c r="D103"/>
  <c r="E108"/>
  <c r="E107" s="1"/>
  <c r="E135"/>
  <c r="D135"/>
  <c r="C135"/>
  <c r="E133"/>
  <c r="D133"/>
  <c r="C133"/>
  <c r="E127"/>
  <c r="D127"/>
  <c r="C127"/>
  <c r="E126"/>
  <c r="D126"/>
  <c r="C126"/>
  <c r="E120"/>
  <c r="D120"/>
  <c r="C120"/>
  <c r="E109"/>
  <c r="D109"/>
  <c r="C109"/>
  <c r="E97"/>
  <c r="D97"/>
  <c r="C97"/>
  <c r="E38"/>
  <c r="D38"/>
  <c r="C38"/>
  <c r="E36"/>
  <c r="D36"/>
  <c r="C36"/>
  <c r="E34"/>
  <c r="D34"/>
  <c r="C34"/>
  <c r="E25"/>
  <c r="D25"/>
  <c r="C25"/>
  <c r="C124" l="1"/>
  <c r="C13"/>
  <c r="E124"/>
  <c r="E13"/>
  <c r="D124"/>
  <c r="D13"/>
  <c r="D111"/>
  <c r="D108"/>
  <c r="D107" s="1"/>
  <c r="E111"/>
  <c r="C111"/>
  <c r="C108"/>
  <c r="D31"/>
  <c r="D16"/>
  <c r="E31"/>
  <c r="E16"/>
  <c r="E21"/>
  <c r="D21"/>
  <c r="E131"/>
  <c r="C21"/>
  <c r="D131"/>
  <c r="C103"/>
  <c r="C131"/>
  <c r="E15" l="1"/>
  <c r="E12"/>
  <c r="E11" s="1"/>
  <c r="D15"/>
  <c r="D12"/>
  <c r="C107"/>
  <c r="C12"/>
  <c r="C11" s="1"/>
  <c r="D11" l="1"/>
</calcChain>
</file>

<file path=xl/sharedStrings.xml><?xml version="1.0" encoding="utf-8"?>
<sst xmlns="http://schemas.openxmlformats.org/spreadsheetml/2006/main" count="190" uniqueCount="117">
  <si>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</si>
  <si>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</si>
  <si>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</si>
  <si>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</si>
  <si>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2019 год</t>
  </si>
  <si>
    <t>местный бюджет</t>
  </si>
  <si>
    <t>бюджет автономного округа</t>
  </si>
  <si>
    <t>федеральный бюджет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</si>
  <si>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</si>
  <si>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</si>
  <si>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</si>
  <si>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</si>
  <si>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t>Всего, в том числе:</t>
  </si>
  <si>
    <t>1.3.</t>
  </si>
  <si>
    <t>1.4.</t>
  </si>
  <si>
    <t>2.1.</t>
  </si>
  <si>
    <t>2.2.</t>
  </si>
  <si>
    <t>1.1.1.</t>
  </si>
  <si>
    <t>1.3.1.</t>
  </si>
  <si>
    <t>1.3.2.</t>
  </si>
  <si>
    <t>1.4.1.</t>
  </si>
  <si>
    <t>1.4.2.</t>
  </si>
  <si>
    <t>Муниципальная программа "Культура города Урай" на 2017-2021 годы - всего, в том числе:</t>
  </si>
  <si>
    <t>3.1.</t>
  </si>
  <si>
    <t>4.1.</t>
  </si>
  <si>
    <t>4.2.</t>
  </si>
  <si>
    <t>5.1.</t>
  </si>
  <si>
    <t>5.2.</t>
  </si>
  <si>
    <t>6.1.</t>
  </si>
  <si>
    <t>6.2.</t>
  </si>
  <si>
    <t>7.1.</t>
  </si>
  <si>
    <t>7.2.</t>
  </si>
  <si>
    <t>1.</t>
  </si>
  <si>
    <t>1.2.1.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</si>
  <si>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</si>
  <si>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</si>
  <si>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>Муниципальное задание на оказание муниципальных услуг (выполнение работ)  организаций дополнительного образования детей в сфере культуры - всего, в том числе:</t>
  </si>
  <si>
    <t xml:space="preserve">в проекте решения "О  бюджете городского округа город Урай </t>
  </si>
  <si>
    <t>Субвенция на осуществление полномочий по образованию и организации деятельности комиссий по делам несовершеннолетних и защите их прав - всего, в том числе:</t>
  </si>
  <si>
    <t>Субвенция на осуществление деятельности по опеке и попечительству - всего, в том числе:</t>
  </si>
  <si>
    <t>2020 год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</si>
  <si>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- всего, в том числе:</t>
  </si>
  <si>
    <t>Муниципальная программа "Профилактика правонарушений на территории города Урай" на 2018-2030 годы, в том числе:</t>
  </si>
  <si>
    <t>Муниципальная программа "Поддержка социально ориентированных некоммерческих организаций в городе Урай" на 2018-2030 годы, в том числе:</t>
  </si>
  <si>
    <t>Муниципальная программа "Совершенствование и развитие муниципального управления в городе Урай" на 2018-2030 годы, в том числе:</t>
  </si>
  <si>
    <t>Проведение профилактических мероприятий для несовершеннолетних и молодежи</t>
  </si>
  <si>
    <t>2.3.</t>
  </si>
  <si>
    <t>2.4.</t>
  </si>
  <si>
    <t>6.</t>
  </si>
  <si>
    <t>7.</t>
  </si>
  <si>
    <t>на 2019 год и на плановый период 2020 и 2021 годов"</t>
  </si>
  <si>
    <t>2021 год</t>
  </si>
  <si>
    <t>Муниципальная программа "Развитие образования и молодежной политки в городе Урай" на 2019–2030 годы" - всего, в том числе:</t>
  </si>
  <si>
    <t>Расходы на обеспечение деятельности  (оказание услуг) муниципальных организаций дошкольного образования</t>
  </si>
  <si>
    <t>1.1.2.</t>
  </si>
  <si>
    <t>Материальная поддержка воспитания и обучения детей, посещающих дошкольные образовательные организации  (субвенции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образования)</t>
  </si>
  <si>
    <t>Подпрограма 3 "Общее и дополнительное образование"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</si>
  <si>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</si>
  <si>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Расходы на обеспечение деятельности  (оказание услуг) муниципальных общеобразовательных организаций</t>
  </si>
  <si>
    <t>1.3.4.</t>
  </si>
  <si>
    <t>Расходы на обеспечение деятельности (оказание услуг) муниципальных организаций дополнительного образования</t>
  </si>
  <si>
    <t>1.3.5.</t>
  </si>
  <si>
    <t>Олимпиад, конкурсы, форумы,конкурсы(организация и проведение мероприятий по развитию талантливых детей и молодежи)</t>
  </si>
  <si>
    <t>Подпрограмма 5"Здоровьесбережение и здоровьесозидание"</t>
  </si>
  <si>
    <t>Мероприятия, направленные на формирование здорового образа жизни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</si>
  <si>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программам(питание)</t>
  </si>
  <si>
    <t>1.5.</t>
  </si>
  <si>
    <t>Подпрограмма 6 "Молодежная политика"</t>
  </si>
  <si>
    <t>1.6.</t>
  </si>
  <si>
    <t>Подпрограмма 7 "Каникулярный отдых"</t>
  </si>
  <si>
    <t>Организация деятельности лагерей с дневным пребыванием детей и досуговых площадок</t>
  </si>
  <si>
    <t>1.6.1.</t>
  </si>
  <si>
    <t>1.6.2.</t>
  </si>
  <si>
    <t>Организация выездного отдыха детей</t>
  </si>
  <si>
    <t>Подпрограмма 1"Дошкольное образование"</t>
  </si>
  <si>
    <t>Подпрограмма 2"Развитие современной инфраструктуры"</t>
  </si>
  <si>
    <t>Муниципальная программа "Развитие физической культуры, спорта и туризма в городе Урай" на 2019-2030 годы, в том числе:</t>
  </si>
  <si>
    <t>Обеспечение безопасных и комфортных условий обучения, в том числе устранение предписаний надзорных органов</t>
  </si>
  <si>
    <t xml:space="preserve">Организация и проведение городских мероприятий, участие во всероссийских окружных молодежных мероприятиях, соревнованиях, фестивалях, слетах , форумах </t>
  </si>
  <si>
    <t>Подпрограмма 1 "Библиотечное дело" -всего, в том числе:</t>
  </si>
  <si>
    <t>Субсидии на поддержку отрасли культура</t>
  </si>
  <si>
    <t>2.1.1.</t>
  </si>
  <si>
    <t>2.1.2.</t>
  </si>
  <si>
    <t>Подпрограмма 2 "Музейное дело" -всего, в том числе:</t>
  </si>
  <si>
    <t>Проведение городских мероприятий (высавочная деятельность)</t>
  </si>
  <si>
    <t>2.1.3.</t>
  </si>
  <si>
    <t>2.2.1.</t>
  </si>
  <si>
    <t>Подпрограмма 3 "Художественно-эстетическое образование" - всего, в том числе:</t>
  </si>
  <si>
    <t>2.3.1.</t>
  </si>
  <si>
    <t>Проведение городских мероприятий (организация конкурсов музыкального, художественного и хореографического направлений)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</si>
  <si>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</si>
  <si>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2.4.1.</t>
  </si>
  <si>
    <t>2.</t>
  </si>
  <si>
    <t>3.</t>
  </si>
  <si>
    <t>4.</t>
  </si>
  <si>
    <t>5.</t>
  </si>
  <si>
    <t>1.5.1.</t>
  </si>
  <si>
    <t>Субсидия на развитие сферы культуры в муниципальных образованиях автономного округа (укрепление МТБ учреждений культуры)</t>
  </si>
  <si>
    <t>Подпрограмма 1 "Развитие физической культуры и спорта в городе Урай"</t>
  </si>
  <si>
    <t>3.1.1.</t>
  </si>
  <si>
    <t>Субсидия на софинансирование расходов муниципальных образований по обеспечениюфизкультурно-спортивных организаций, осуществляющих подготовку спортивного резерва спортивным оборудованием, экипировкой и инвентарем, проведения тренировочных сборов и участию в соревнованиях - всего, в том числе:</t>
  </si>
  <si>
    <t>3.1.2.</t>
  </si>
  <si>
    <t>3.1.3.</t>
  </si>
  <si>
    <t>Организация и проведение городских спортивно-массовых мероприятий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</si>
  <si>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 просвещения и (или) науки и (или) культуры и (или) искусства и (или) здравоохранения и (или) профилактики и охраны здоровья граждан и (или) пропоганде здорового образа жизни и (или) улучшения морально-психологического состояния граждан и (или) физической культуры и спорта и  содействие указанной деятельности и (или) содействие духовному развитию личности - всего, в том числе: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</si>
  <si>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годы, в том числе:</t>
  </si>
  <si>
    <t>Реализация мероприятий по обеспечению жильем молодых семей</t>
  </si>
  <si>
    <t>Дополнительные гарантии и дополнительные меры социальной поддержки детям-сиротам и детям, оставшимся без попечения родителей, лицам из их числа детей-сирот и детей, оставшихся без попечения родителей, усыновителям, приемным родителям - всего, в том числе:</t>
  </si>
  <si>
    <t>5.3.</t>
  </si>
  <si>
    <t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</t>
  </si>
  <si>
    <t xml:space="preserve">федеральный бюджет </t>
  </si>
  <si>
    <t>Субсидии на развитие сферы культуры в муниципальных образованиях автономного округа</t>
  </si>
  <si>
    <t>2.3.2.</t>
  </si>
  <si>
    <t>Укрепление МТБ учрежденийв сфере культуры</t>
  </si>
  <si>
    <t>2.3.3.</t>
  </si>
  <si>
    <t xml:space="preserve">к пояснительной записке </t>
  </si>
  <si>
    <t xml:space="preserve">Приложение 4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</si>
</sst>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3" fontId="0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1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10" fillId="2" borderId="0" xfId="0" applyFont="1" applyFill="1"/>
    <xf numFmtId="164" fontId="3" fillId="3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2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6"/>
  <sheetViews>
    <sheetView tabSelected="1" view="pageBreakPreview" zoomScaleNormal="100" zoomScaleSheetLayoutView="100" workbookViewId="0">
      <pane xSplit="1" ySplit="9" topLeftCell="B19" activePane="bottomRight" state="frozen"/>
      <selection pane="topRight" activeCell="B1" sqref="B1"/>
      <selection pane="bottomLeft" activeCell="A11" sqref="A11"/>
      <selection pane="bottomRight" activeCell="B34" sqref="B34"/>
    </sheetView>
  </sheetViews>
  <sheetFormatPr defaultColWidth="9.140625" defaultRowHeight="15"/>
  <cols>
    <col min="1" max="1" width="10.85546875" style="4" customWidth="1"/>
    <col min="2" max="2" width="71.5703125" style="4" customWidth="1"/>
    <col min="3" max="5" width="20.42578125" style="4" customWidth="1"/>
    <col min="6" max="16384" width="9.140625" style="4"/>
  </cols>
  <sheetData>
    <row r="1" spans="1:8" s="5" customFormat="1">
      <c r="D1" s="40"/>
      <c r="E1" s="41" t="s">
        <v>116</v>
      </c>
    </row>
    <row r="2" spans="1:8" s="5" customFormat="1" ht="11.45" customHeight="1">
      <c r="D2" s="42" t="s">
        <v>115</v>
      </c>
      <c r="E2" s="42"/>
    </row>
    <row r="3" spans="1:8" s="5" customFormat="1" ht="11.45" customHeight="1">
      <c r="D3" s="17"/>
      <c r="E3" s="17"/>
    </row>
    <row r="4" spans="1:8" s="5" customFormat="1" ht="15.75">
      <c r="A4" s="48" t="s">
        <v>0</v>
      </c>
      <c r="B4" s="48"/>
      <c r="C4" s="48"/>
      <c r="D4" s="48"/>
      <c r="E4" s="48"/>
    </row>
    <row r="5" spans="1:8" s="5" customFormat="1" ht="15.75">
      <c r="A5" s="48" t="s">
        <v>1</v>
      </c>
      <c r="B5" s="48"/>
      <c r="C5" s="48"/>
      <c r="D5" s="48"/>
      <c r="E5" s="48"/>
    </row>
    <row r="6" spans="1:8" s="5" customFormat="1" ht="15.75">
      <c r="A6" s="48" t="s">
        <v>37</v>
      </c>
      <c r="B6" s="48"/>
      <c r="C6" s="48"/>
      <c r="D6" s="48"/>
      <c r="E6" s="48"/>
    </row>
    <row r="7" spans="1:8" s="5" customFormat="1" ht="15.75" customHeight="1">
      <c r="A7" s="48" t="s">
        <v>50</v>
      </c>
      <c r="B7" s="48"/>
      <c r="C7" s="48"/>
      <c r="D7" s="48"/>
      <c r="E7" s="48"/>
    </row>
    <row r="8" spans="1:8" s="5" customFormat="1" ht="15.75">
      <c r="A8" s="1" t="s">
        <v>10</v>
      </c>
      <c r="B8" s="2"/>
      <c r="C8" s="2"/>
      <c r="D8" s="49" t="s">
        <v>11</v>
      </c>
      <c r="E8" s="49"/>
    </row>
    <row r="9" spans="1:8" ht="21.75" customHeight="1">
      <c r="A9" s="6" t="s">
        <v>2</v>
      </c>
      <c r="B9" s="6" t="s">
        <v>3</v>
      </c>
      <c r="C9" s="6" t="s">
        <v>4</v>
      </c>
      <c r="D9" s="6" t="s">
        <v>40</v>
      </c>
      <c r="E9" s="6" t="s">
        <v>51</v>
      </c>
    </row>
    <row r="10" spans="1:8" ht="12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8" s="5" customFormat="1" ht="15.75">
      <c r="A11" s="50" t="s">
        <v>12</v>
      </c>
      <c r="B11" s="50"/>
      <c r="C11" s="10">
        <f>SUM(C12:C14)</f>
        <v>1753104.2999999998</v>
      </c>
      <c r="D11" s="10">
        <f t="shared" ref="D11:E11" si="0">SUM(D12:D14)</f>
        <v>1754546.1999999997</v>
      </c>
      <c r="E11" s="10">
        <f t="shared" si="0"/>
        <v>1733450.1999999997</v>
      </c>
      <c r="F11" s="16"/>
      <c r="G11" s="16"/>
      <c r="H11" s="16"/>
    </row>
    <row r="12" spans="1:8" s="5" customFormat="1" ht="15.75">
      <c r="A12" s="43" t="s">
        <v>5</v>
      </c>
      <c r="B12" s="43"/>
      <c r="C12" s="37">
        <f>C16+C63+C95+C108+C114+C125</f>
        <v>458077.69999999995</v>
      </c>
      <c r="D12" s="37">
        <f>D16+D63+D95+D108+D114+D125</f>
        <v>446362.2</v>
      </c>
      <c r="E12" s="37">
        <f>E16+E63+E95+E108+E114+E125</f>
        <v>444168.49999999994</v>
      </c>
      <c r="F12" s="16"/>
      <c r="G12" s="16"/>
      <c r="H12" s="16"/>
    </row>
    <row r="13" spans="1:8" s="5" customFormat="1" ht="15.75">
      <c r="A13" s="43" t="s">
        <v>6</v>
      </c>
      <c r="B13" s="43"/>
      <c r="C13" s="37">
        <f>C17+C64+C96+C115+C126+C132</f>
        <v>1294138.3999999999</v>
      </c>
      <c r="D13" s="37">
        <f>D17+D64+D96+D115+D126+D132</f>
        <v>1307295.7999999998</v>
      </c>
      <c r="E13" s="37">
        <f>E17+E64+E96+E115+E126+E132</f>
        <v>1288393.4999999998</v>
      </c>
      <c r="F13" s="16"/>
      <c r="G13" s="16"/>
      <c r="H13" s="16"/>
    </row>
    <row r="14" spans="1:8" s="5" customFormat="1" ht="15.75">
      <c r="A14" s="43" t="s">
        <v>7</v>
      </c>
      <c r="B14" s="43"/>
      <c r="C14" s="37">
        <f>C116</f>
        <v>888.2</v>
      </c>
      <c r="D14" s="37">
        <f t="shared" ref="D14:E14" si="1">D116</f>
        <v>888.2</v>
      </c>
      <c r="E14" s="37">
        <f t="shared" si="1"/>
        <v>888.2</v>
      </c>
      <c r="F14" s="16"/>
      <c r="G14" s="16"/>
      <c r="H14" s="16"/>
    </row>
    <row r="15" spans="1:8" s="28" customFormat="1" ht="33.75" customHeight="1">
      <c r="A15" s="23" t="s">
        <v>32</v>
      </c>
      <c r="B15" s="24" t="s">
        <v>52</v>
      </c>
      <c r="C15" s="25">
        <f>C16+C17</f>
        <v>1413086.7000000002</v>
      </c>
      <c r="D15" s="25">
        <f t="shared" ref="D15:E15" si="2">D16+D17</f>
        <v>1415051.5999999999</v>
      </c>
      <c r="E15" s="25">
        <f t="shared" si="2"/>
        <v>1412922.9</v>
      </c>
    </row>
    <row r="16" spans="1:8" ht="15.75">
      <c r="A16" s="43" t="s">
        <v>5</v>
      </c>
      <c r="B16" s="43"/>
      <c r="C16" s="31">
        <f>C19+C28+C32+C43+C50+C54</f>
        <v>245147.8</v>
      </c>
      <c r="D16" s="31">
        <f>D19+D28+D32+D43+D50+D54</f>
        <v>238281.5</v>
      </c>
      <c r="E16" s="31">
        <f>E19+E28+E32+E43+E50+E54</f>
        <v>236152.8</v>
      </c>
    </row>
    <row r="17" spans="1:5" ht="15.75">
      <c r="A17" s="43" t="s">
        <v>6</v>
      </c>
      <c r="B17" s="43"/>
      <c r="C17" s="31">
        <f>C20+C33+C44+C55</f>
        <v>1167938.9000000001</v>
      </c>
      <c r="D17" s="31">
        <f>D20+D33+D44+D55</f>
        <v>1176770.0999999999</v>
      </c>
      <c r="E17" s="31">
        <f>E20+E33+E44+E55</f>
        <v>1176770.0999999999</v>
      </c>
    </row>
    <row r="18" spans="1:5" ht="15" customHeight="1">
      <c r="A18" s="6" t="s">
        <v>8</v>
      </c>
      <c r="B18" s="7" t="s">
        <v>74</v>
      </c>
      <c r="C18" s="10">
        <f>SUM(C19:C20)</f>
        <v>618497.6</v>
      </c>
      <c r="D18" s="10">
        <f t="shared" ref="D18:E18" si="3">SUM(D19:D20)</f>
        <v>627975.79999999993</v>
      </c>
      <c r="E18" s="10">
        <f t="shared" si="3"/>
        <v>627975.79999999993</v>
      </c>
    </row>
    <row r="19" spans="1:5" s="5" customFormat="1" ht="15.75">
      <c r="A19" s="43" t="s">
        <v>5</v>
      </c>
      <c r="B19" s="43"/>
      <c r="C19" s="10">
        <f>C22</f>
        <v>107864.2</v>
      </c>
      <c r="D19" s="10">
        <f t="shared" ref="D19:E19" si="4">D22</f>
        <v>108511.2</v>
      </c>
      <c r="E19" s="10">
        <f t="shared" si="4"/>
        <v>108511.2</v>
      </c>
    </row>
    <row r="20" spans="1:5" s="5" customFormat="1" ht="15.75">
      <c r="A20" s="43" t="s">
        <v>6</v>
      </c>
      <c r="B20" s="43"/>
      <c r="C20" s="10">
        <f>C24+C26</f>
        <v>510633.4</v>
      </c>
      <c r="D20" s="10">
        <f t="shared" ref="D20:E20" si="5">D24+D26</f>
        <v>519464.6</v>
      </c>
      <c r="E20" s="10">
        <f t="shared" si="5"/>
        <v>519464.6</v>
      </c>
    </row>
    <row r="21" spans="1:5" s="3" customFormat="1" ht="31.5">
      <c r="A21" s="11" t="s">
        <v>17</v>
      </c>
      <c r="B21" s="12" t="s">
        <v>53</v>
      </c>
      <c r="C21" s="13">
        <f>SUM(C22:C22)</f>
        <v>107864.2</v>
      </c>
      <c r="D21" s="13">
        <f>SUM(D22:D22)</f>
        <v>108511.2</v>
      </c>
      <c r="E21" s="13">
        <f>SUM(E22:E22)</f>
        <v>108511.2</v>
      </c>
    </row>
    <row r="22" spans="1:5" s="3" customFormat="1" ht="15.75">
      <c r="A22" s="45" t="s">
        <v>5</v>
      </c>
      <c r="B22" s="45"/>
      <c r="C22" s="13">
        <v>107864.2</v>
      </c>
      <c r="D22" s="13">
        <v>108511.2</v>
      </c>
      <c r="E22" s="13">
        <v>108511.2</v>
      </c>
    </row>
    <row r="23" spans="1:5" s="3" customFormat="1" ht="63">
      <c r="A23" s="11" t="s">
        <v>54</v>
      </c>
      <c r="B23" s="12" t="s">
        <v>57</v>
      </c>
      <c r="C23" s="13">
        <f>C24</f>
        <v>485526.4</v>
      </c>
      <c r="D23" s="13">
        <f t="shared" ref="D23:E23" si="6">D24</f>
        <v>494357.6</v>
      </c>
      <c r="E23" s="13">
        <f t="shared" si="6"/>
        <v>494357.6</v>
      </c>
    </row>
    <row r="24" spans="1:5" s="3" customFormat="1" ht="15.75">
      <c r="A24" s="45" t="s">
        <v>6</v>
      </c>
      <c r="B24" s="45"/>
      <c r="C24" s="13">
        <v>485526.4</v>
      </c>
      <c r="D24" s="13">
        <v>494357.6</v>
      </c>
      <c r="E24" s="13">
        <v>494357.6</v>
      </c>
    </row>
    <row r="25" spans="1:5" s="3" customFormat="1" ht="78.75">
      <c r="A25" s="11" t="s">
        <v>54</v>
      </c>
      <c r="B25" s="12" t="s">
        <v>55</v>
      </c>
      <c r="C25" s="13">
        <f>SUM(C26:C26)</f>
        <v>25107</v>
      </c>
      <c r="D25" s="13">
        <f>SUM(D26:D26)</f>
        <v>25107</v>
      </c>
      <c r="E25" s="13">
        <f>SUM(E26:E26)</f>
        <v>25107</v>
      </c>
    </row>
    <row r="26" spans="1:5" s="3" customFormat="1" ht="15.75" customHeight="1">
      <c r="A26" s="45" t="s">
        <v>6</v>
      </c>
      <c r="B26" s="45"/>
      <c r="C26" s="13">
        <v>25107</v>
      </c>
      <c r="D26" s="13">
        <v>25107</v>
      </c>
      <c r="E26" s="13">
        <v>25107</v>
      </c>
    </row>
    <row r="27" spans="1:5" s="5" customFormat="1" ht="15.75" customHeight="1">
      <c r="A27" s="32" t="s">
        <v>9</v>
      </c>
      <c r="B27" s="22" t="s">
        <v>75</v>
      </c>
      <c r="C27" s="10">
        <f>C28</f>
        <v>10000</v>
      </c>
      <c r="D27" s="10">
        <f t="shared" ref="D27:E27" si="7">D28</f>
        <v>2459.6999999999998</v>
      </c>
      <c r="E27" s="10">
        <f t="shared" si="7"/>
        <v>331</v>
      </c>
    </row>
    <row r="28" spans="1:5" s="5" customFormat="1" ht="15.75" customHeight="1">
      <c r="A28" s="43" t="s">
        <v>5</v>
      </c>
      <c r="B28" s="43"/>
      <c r="C28" s="10">
        <f>C30</f>
        <v>10000</v>
      </c>
      <c r="D28" s="10">
        <f t="shared" ref="D28:E28" si="8">D30</f>
        <v>2459.6999999999998</v>
      </c>
      <c r="E28" s="10">
        <f t="shared" si="8"/>
        <v>331</v>
      </c>
    </row>
    <row r="29" spans="1:5" s="3" customFormat="1" ht="31.5">
      <c r="A29" s="21" t="s">
        <v>33</v>
      </c>
      <c r="B29" s="20" t="s">
        <v>77</v>
      </c>
      <c r="C29" s="13">
        <f>C30</f>
        <v>10000</v>
      </c>
      <c r="D29" s="13">
        <f t="shared" ref="D29:E29" si="9">D30</f>
        <v>2459.6999999999998</v>
      </c>
      <c r="E29" s="13">
        <f t="shared" si="9"/>
        <v>331</v>
      </c>
    </row>
    <row r="30" spans="1:5" s="3" customFormat="1" ht="15.75">
      <c r="A30" s="45" t="s">
        <v>5</v>
      </c>
      <c r="B30" s="45"/>
      <c r="C30" s="13">
        <v>10000</v>
      </c>
      <c r="D30" s="13">
        <v>2459.6999999999998</v>
      </c>
      <c r="E30" s="13">
        <v>331</v>
      </c>
    </row>
    <row r="31" spans="1:5" s="5" customFormat="1" ht="15.75">
      <c r="A31" s="6" t="s">
        <v>13</v>
      </c>
      <c r="B31" s="18" t="s">
        <v>56</v>
      </c>
      <c r="C31" s="10">
        <f>C32+C33</f>
        <v>714061.9</v>
      </c>
      <c r="D31" s="10">
        <f t="shared" ref="D31:E31" si="10">D32+D33</f>
        <v>713070.9</v>
      </c>
      <c r="E31" s="10">
        <f t="shared" si="10"/>
        <v>713070.9</v>
      </c>
    </row>
    <row r="32" spans="1:5" s="5" customFormat="1" ht="15.75">
      <c r="A32" s="43" t="s">
        <v>5</v>
      </c>
      <c r="B32" s="43"/>
      <c r="C32" s="10">
        <f>C37+C39+C41</f>
        <v>116571.09999999999</v>
      </c>
      <c r="D32" s="10">
        <f t="shared" ref="D32:E32" si="11">D37+D39+D41</f>
        <v>115580.1</v>
      </c>
      <c r="E32" s="10">
        <f t="shared" si="11"/>
        <v>115580.1</v>
      </c>
    </row>
    <row r="33" spans="1:5" s="5" customFormat="1" ht="15.75">
      <c r="A33" s="43" t="s">
        <v>6</v>
      </c>
      <c r="B33" s="43"/>
      <c r="C33" s="10">
        <f>C35</f>
        <v>597490.80000000005</v>
      </c>
      <c r="D33" s="10">
        <f t="shared" ref="D33:E33" si="12">D35</f>
        <v>597490.80000000005</v>
      </c>
      <c r="E33" s="10">
        <f t="shared" si="12"/>
        <v>597490.80000000005</v>
      </c>
    </row>
    <row r="34" spans="1:5" s="3" customFormat="1" ht="63">
      <c r="A34" s="11" t="s">
        <v>18</v>
      </c>
      <c r="B34" s="12" t="s">
        <v>57</v>
      </c>
      <c r="C34" s="13">
        <f>SUM(C35:C35)</f>
        <v>597490.80000000005</v>
      </c>
      <c r="D34" s="13">
        <f>SUM(D35:D35)</f>
        <v>597490.80000000005</v>
      </c>
      <c r="E34" s="13">
        <f>SUM(E35:E35)</f>
        <v>597490.80000000005</v>
      </c>
    </row>
    <row r="35" spans="1:5" s="3" customFormat="1" ht="15.75">
      <c r="A35" s="45" t="s">
        <v>6</v>
      </c>
      <c r="B35" s="45"/>
      <c r="C35" s="13">
        <v>597490.80000000005</v>
      </c>
      <c r="D35" s="13">
        <v>597490.80000000005</v>
      </c>
      <c r="E35" s="13">
        <v>597490.80000000005</v>
      </c>
    </row>
    <row r="36" spans="1:5" s="3" customFormat="1" ht="31.5">
      <c r="A36" s="11" t="s">
        <v>19</v>
      </c>
      <c r="B36" s="12" t="s">
        <v>58</v>
      </c>
      <c r="C36" s="13">
        <f>SUM(C37:C37)</f>
        <v>49262.2</v>
      </c>
      <c r="D36" s="13">
        <f>SUM(D37:D37)</f>
        <v>49929.2</v>
      </c>
      <c r="E36" s="13">
        <f>SUM(E37:E37)</f>
        <v>49929.2</v>
      </c>
    </row>
    <row r="37" spans="1:5" s="3" customFormat="1" ht="15.75">
      <c r="A37" s="45" t="s">
        <v>5</v>
      </c>
      <c r="B37" s="45"/>
      <c r="C37" s="13">
        <v>49262.2</v>
      </c>
      <c r="D37" s="13">
        <v>49929.2</v>
      </c>
      <c r="E37" s="13">
        <v>49929.2</v>
      </c>
    </row>
    <row r="38" spans="1:5" s="3" customFormat="1" ht="31.5">
      <c r="A38" s="11" t="s">
        <v>59</v>
      </c>
      <c r="B38" s="12" t="s">
        <v>60</v>
      </c>
      <c r="C38" s="13">
        <f>SUM(C39:C39)</f>
        <v>66598.399999999994</v>
      </c>
      <c r="D38" s="13">
        <f>SUM(D39:D39)</f>
        <v>64940.4</v>
      </c>
      <c r="E38" s="13">
        <f>SUM(E39:E39)</f>
        <v>64940.4</v>
      </c>
    </row>
    <row r="39" spans="1:5" s="3" customFormat="1" ht="15.75">
      <c r="A39" s="45" t="s">
        <v>5</v>
      </c>
      <c r="B39" s="45"/>
      <c r="C39" s="13">
        <v>66598.399999999994</v>
      </c>
      <c r="D39" s="13">
        <v>64940.4</v>
      </c>
      <c r="E39" s="13">
        <v>64940.4</v>
      </c>
    </row>
    <row r="40" spans="1:5" s="3" customFormat="1" ht="31.5">
      <c r="A40" s="11" t="s">
        <v>61</v>
      </c>
      <c r="B40" s="19" t="s">
        <v>62</v>
      </c>
      <c r="C40" s="13">
        <f>C41</f>
        <v>710.5</v>
      </c>
      <c r="D40" s="13">
        <f>D41</f>
        <v>710.5</v>
      </c>
      <c r="E40" s="13">
        <f>E41</f>
        <v>710.5</v>
      </c>
    </row>
    <row r="41" spans="1:5" s="3" customFormat="1" ht="15.75">
      <c r="A41" s="45" t="s">
        <v>5</v>
      </c>
      <c r="B41" s="45"/>
      <c r="C41" s="13">
        <v>710.5</v>
      </c>
      <c r="D41" s="13">
        <v>710.5</v>
      </c>
      <c r="E41" s="13">
        <v>710.5</v>
      </c>
    </row>
    <row r="42" spans="1:5" s="5" customFormat="1" ht="15.75">
      <c r="A42" s="6" t="s">
        <v>14</v>
      </c>
      <c r="B42" s="18" t="s">
        <v>63</v>
      </c>
      <c r="C42" s="10">
        <f>C43+C44</f>
        <v>45735.799999999996</v>
      </c>
      <c r="D42" s="10">
        <f t="shared" ref="D42:E42" si="13">D43+D44</f>
        <v>45735.799999999996</v>
      </c>
      <c r="E42" s="10">
        <f t="shared" si="13"/>
        <v>45735.799999999996</v>
      </c>
    </row>
    <row r="43" spans="1:5" s="5" customFormat="1" ht="15.75">
      <c r="A43" s="43" t="s">
        <v>5</v>
      </c>
      <c r="B43" s="43"/>
      <c r="C43" s="10">
        <f>C46</f>
        <v>110.1</v>
      </c>
      <c r="D43" s="10">
        <f t="shared" ref="D43:E43" si="14">D46</f>
        <v>110.1</v>
      </c>
      <c r="E43" s="10">
        <f t="shared" si="14"/>
        <v>110.1</v>
      </c>
    </row>
    <row r="44" spans="1:5" s="5" customFormat="1" ht="15.75">
      <c r="A44" s="43" t="s">
        <v>6</v>
      </c>
      <c r="B44" s="43"/>
      <c r="C44" s="10">
        <f>C48</f>
        <v>45625.7</v>
      </c>
      <c r="D44" s="10">
        <f t="shared" ref="D44:E44" si="15">D48</f>
        <v>45625.7</v>
      </c>
      <c r="E44" s="10">
        <f t="shared" si="15"/>
        <v>45625.7</v>
      </c>
    </row>
    <row r="45" spans="1:5" s="3" customFormat="1" ht="21" customHeight="1">
      <c r="A45" s="11" t="s">
        <v>20</v>
      </c>
      <c r="B45" s="19" t="s">
        <v>64</v>
      </c>
      <c r="C45" s="13">
        <f>C46</f>
        <v>110.1</v>
      </c>
      <c r="D45" s="13">
        <f>D46</f>
        <v>110.1</v>
      </c>
      <c r="E45" s="13">
        <f>E46</f>
        <v>110.1</v>
      </c>
    </row>
    <row r="46" spans="1:5" s="3" customFormat="1" ht="15.75">
      <c r="A46" s="46" t="s">
        <v>5</v>
      </c>
      <c r="B46" s="47"/>
      <c r="C46" s="13">
        <v>110.1</v>
      </c>
      <c r="D46" s="13">
        <v>110.1</v>
      </c>
      <c r="E46" s="13">
        <v>110.1</v>
      </c>
    </row>
    <row r="47" spans="1:5" s="3" customFormat="1" ht="77.25" customHeight="1">
      <c r="A47" s="11" t="s">
        <v>21</v>
      </c>
      <c r="B47" s="19" t="s">
        <v>65</v>
      </c>
      <c r="C47" s="13">
        <f>C48</f>
        <v>45625.7</v>
      </c>
      <c r="D47" s="13">
        <f>D48</f>
        <v>45625.7</v>
      </c>
      <c r="E47" s="13">
        <f>E48</f>
        <v>45625.7</v>
      </c>
    </row>
    <row r="48" spans="1:5" s="3" customFormat="1" ht="15.75">
      <c r="A48" s="45" t="s">
        <v>6</v>
      </c>
      <c r="B48" s="45"/>
      <c r="C48" s="13">
        <v>45625.7</v>
      </c>
      <c r="D48" s="13">
        <v>45625.7</v>
      </c>
      <c r="E48" s="13">
        <v>45625.7</v>
      </c>
    </row>
    <row r="49" spans="1:5" s="5" customFormat="1" ht="15.75">
      <c r="A49" s="6" t="s">
        <v>66</v>
      </c>
      <c r="B49" s="18" t="s">
        <v>67</v>
      </c>
      <c r="C49" s="10">
        <f>C50</f>
        <v>652.1</v>
      </c>
      <c r="D49" s="10">
        <f t="shared" ref="D49:E49" si="16">D50</f>
        <v>652.1</v>
      </c>
      <c r="E49" s="10">
        <f t="shared" si="16"/>
        <v>652.1</v>
      </c>
    </row>
    <row r="50" spans="1:5" s="5" customFormat="1" ht="15.75">
      <c r="A50" s="43" t="s">
        <v>5</v>
      </c>
      <c r="B50" s="43"/>
      <c r="C50" s="10">
        <f>C52</f>
        <v>652.1</v>
      </c>
      <c r="D50" s="10">
        <f t="shared" ref="D50:E50" si="17">D52</f>
        <v>652.1</v>
      </c>
      <c r="E50" s="10">
        <f t="shared" si="17"/>
        <v>652.1</v>
      </c>
    </row>
    <row r="51" spans="1:5" s="3" customFormat="1" ht="47.25">
      <c r="A51" s="11" t="s">
        <v>96</v>
      </c>
      <c r="B51" s="19" t="s">
        <v>78</v>
      </c>
      <c r="C51" s="13">
        <f t="shared" ref="C51:E51" si="18">C52</f>
        <v>652.1</v>
      </c>
      <c r="D51" s="13">
        <f t="shared" si="18"/>
        <v>652.1</v>
      </c>
      <c r="E51" s="13">
        <f t="shared" si="18"/>
        <v>652.1</v>
      </c>
    </row>
    <row r="52" spans="1:5" s="3" customFormat="1" ht="15.75">
      <c r="A52" s="46" t="s">
        <v>5</v>
      </c>
      <c r="B52" s="47"/>
      <c r="C52" s="13">
        <v>652.1</v>
      </c>
      <c r="D52" s="13">
        <v>652.1</v>
      </c>
      <c r="E52" s="13">
        <v>652.1</v>
      </c>
    </row>
    <row r="53" spans="1:5" s="5" customFormat="1" ht="15.75">
      <c r="A53" s="32" t="s">
        <v>68</v>
      </c>
      <c r="B53" s="22" t="s">
        <v>69</v>
      </c>
      <c r="C53" s="10">
        <f>SUM(C54:C55)</f>
        <v>24139.3</v>
      </c>
      <c r="D53" s="10">
        <f t="shared" ref="D53:E53" si="19">SUM(D54:D55)</f>
        <v>25157.3</v>
      </c>
      <c r="E53" s="10">
        <f t="shared" si="19"/>
        <v>25157.3</v>
      </c>
    </row>
    <row r="54" spans="1:5" s="5" customFormat="1" ht="15.75">
      <c r="A54" s="43" t="s">
        <v>5</v>
      </c>
      <c r="B54" s="43"/>
      <c r="C54" s="10">
        <f>C57+C60</f>
        <v>9950.2999999999993</v>
      </c>
      <c r="D54" s="10">
        <f t="shared" ref="D54:E54" si="20">D57+D60</f>
        <v>10968.3</v>
      </c>
      <c r="E54" s="10">
        <f t="shared" si="20"/>
        <v>10968.3</v>
      </c>
    </row>
    <row r="55" spans="1:5" s="5" customFormat="1" ht="15.75">
      <c r="A55" s="43" t="s">
        <v>6</v>
      </c>
      <c r="B55" s="43"/>
      <c r="C55" s="10">
        <f>C58+C61</f>
        <v>14189</v>
      </c>
      <c r="D55" s="10">
        <f t="shared" ref="D55:E55" si="21">D58+D61</f>
        <v>14189</v>
      </c>
      <c r="E55" s="10">
        <f t="shared" si="21"/>
        <v>14189</v>
      </c>
    </row>
    <row r="56" spans="1:5" s="3" customFormat="1" ht="31.5">
      <c r="A56" s="21" t="s">
        <v>71</v>
      </c>
      <c r="B56" s="20" t="s">
        <v>70</v>
      </c>
      <c r="C56" s="13">
        <f>C57+C58</f>
        <v>14695.3</v>
      </c>
      <c r="D56" s="13">
        <f t="shared" ref="D56:E56" si="22">D57+D58</f>
        <v>15713.3</v>
      </c>
      <c r="E56" s="13">
        <f t="shared" si="22"/>
        <v>15713.3</v>
      </c>
    </row>
    <row r="57" spans="1:5" s="3" customFormat="1" ht="15.75">
      <c r="A57" s="45" t="s">
        <v>5</v>
      </c>
      <c r="B57" s="45"/>
      <c r="C57" s="13">
        <f>8389+1261.3</f>
        <v>9650.2999999999993</v>
      </c>
      <c r="D57" s="13">
        <f>9407+1261.3</f>
        <v>10668.3</v>
      </c>
      <c r="E57" s="13">
        <f>9407+1261.3</f>
        <v>10668.3</v>
      </c>
    </row>
    <row r="58" spans="1:5" s="3" customFormat="1" ht="15.75">
      <c r="A58" s="45" t="s">
        <v>6</v>
      </c>
      <c r="B58" s="45"/>
      <c r="C58" s="13">
        <v>5045</v>
      </c>
      <c r="D58" s="13">
        <v>5045</v>
      </c>
      <c r="E58" s="13">
        <v>5045</v>
      </c>
    </row>
    <row r="59" spans="1:5" s="3" customFormat="1" ht="15.75">
      <c r="A59" s="11" t="s">
        <v>72</v>
      </c>
      <c r="B59" s="19" t="s">
        <v>73</v>
      </c>
      <c r="C59" s="13">
        <f>C60+C61</f>
        <v>9444</v>
      </c>
      <c r="D59" s="13">
        <f t="shared" ref="D59:E59" si="23">D60+D61</f>
        <v>9444</v>
      </c>
      <c r="E59" s="13">
        <f t="shared" si="23"/>
        <v>9444</v>
      </c>
    </row>
    <row r="60" spans="1:5" s="3" customFormat="1" ht="15.75">
      <c r="A60" s="45" t="s">
        <v>5</v>
      </c>
      <c r="B60" s="45"/>
      <c r="C60" s="13">
        <v>300</v>
      </c>
      <c r="D60" s="13">
        <v>300</v>
      </c>
      <c r="E60" s="13">
        <v>300</v>
      </c>
    </row>
    <row r="61" spans="1:5" s="3" customFormat="1" ht="15.75">
      <c r="A61" s="45" t="s">
        <v>6</v>
      </c>
      <c r="B61" s="45"/>
      <c r="C61" s="13">
        <v>9144</v>
      </c>
      <c r="D61" s="13">
        <v>9144</v>
      </c>
      <c r="E61" s="13">
        <v>9144</v>
      </c>
    </row>
    <row r="62" spans="1:5" s="27" customFormat="1" ht="31.5">
      <c r="A62" s="8" t="s">
        <v>92</v>
      </c>
      <c r="B62" s="9" t="s">
        <v>22</v>
      </c>
      <c r="C62" s="14">
        <f>C63+C64</f>
        <v>80178.8</v>
      </c>
      <c r="D62" s="14">
        <f t="shared" ref="D62:E62" si="24">D63+D64</f>
        <v>75473.799999999988</v>
      </c>
      <c r="E62" s="14">
        <f t="shared" si="24"/>
        <v>75040.7</v>
      </c>
    </row>
    <row r="63" spans="1:5" s="27" customFormat="1" ht="15.75">
      <c r="A63" s="43" t="s">
        <v>5</v>
      </c>
      <c r="B63" s="43"/>
      <c r="C63" s="10">
        <f>C66+C77+C81+C91</f>
        <v>78425.400000000009</v>
      </c>
      <c r="D63" s="10">
        <f>D66+D77+D81+D91</f>
        <v>74140.399999999994</v>
      </c>
      <c r="E63" s="10">
        <f>E66+E77+E81+E91</f>
        <v>74075.399999999994</v>
      </c>
    </row>
    <row r="64" spans="1:5" s="5" customFormat="1" ht="15.75">
      <c r="A64" s="43" t="s">
        <v>6</v>
      </c>
      <c r="B64" s="43"/>
      <c r="C64" s="10">
        <f>C67+C82</f>
        <v>1753.4</v>
      </c>
      <c r="D64" s="10">
        <f t="shared" ref="D64:E64" si="25">D67+D82</f>
        <v>1333.4</v>
      </c>
      <c r="E64" s="10">
        <f t="shared" si="25"/>
        <v>965.3</v>
      </c>
    </row>
    <row r="65" spans="1:5" s="5" customFormat="1" ht="15.75">
      <c r="A65" s="6" t="s">
        <v>15</v>
      </c>
      <c r="B65" s="18" t="s">
        <v>79</v>
      </c>
      <c r="C65" s="10">
        <f>C66+C67</f>
        <v>458.7</v>
      </c>
      <c r="D65" s="10">
        <f t="shared" ref="D65:E65" si="26">D66+D67</f>
        <v>460</v>
      </c>
      <c r="E65" s="10">
        <f t="shared" si="26"/>
        <v>459.4</v>
      </c>
    </row>
    <row r="66" spans="1:5" s="5" customFormat="1" ht="15.75">
      <c r="A66" s="43" t="s">
        <v>5</v>
      </c>
      <c r="B66" s="43"/>
      <c r="C66" s="10">
        <f>C69+C72+C75</f>
        <v>94.3</v>
      </c>
      <c r="D66" s="10">
        <f t="shared" ref="D66:E66" si="27">D69+D72+D75</f>
        <v>94.5</v>
      </c>
      <c r="E66" s="10">
        <f t="shared" si="27"/>
        <v>94.4</v>
      </c>
    </row>
    <row r="67" spans="1:5" s="5" customFormat="1" ht="15.75">
      <c r="A67" s="43" t="s">
        <v>6</v>
      </c>
      <c r="B67" s="43"/>
      <c r="C67" s="10">
        <f>C70+C73</f>
        <v>364.4</v>
      </c>
      <c r="D67" s="10">
        <f t="shared" ref="D67:E67" si="28">D70+D73</f>
        <v>365.5</v>
      </c>
      <c r="E67" s="10">
        <f t="shared" si="28"/>
        <v>365</v>
      </c>
    </row>
    <row r="68" spans="1:5" s="3" customFormat="1" ht="39" customHeight="1">
      <c r="A68" s="26" t="s">
        <v>81</v>
      </c>
      <c r="B68" s="39" t="s">
        <v>111</v>
      </c>
      <c r="C68" s="13">
        <f>C69+C70</f>
        <v>352.2</v>
      </c>
      <c r="D68" s="13">
        <f t="shared" ref="D68:E68" si="29">D69+D70</f>
        <v>353.5</v>
      </c>
      <c r="E68" s="13">
        <f t="shared" si="29"/>
        <v>352.9</v>
      </c>
    </row>
    <row r="69" spans="1:5" s="3" customFormat="1" ht="15.75">
      <c r="A69" s="45" t="s">
        <v>5</v>
      </c>
      <c r="B69" s="45"/>
      <c r="C69" s="13">
        <v>52.8</v>
      </c>
      <c r="D69" s="13">
        <v>53</v>
      </c>
      <c r="E69" s="13">
        <v>52.9</v>
      </c>
    </row>
    <row r="70" spans="1:5" s="3" customFormat="1" ht="15.75">
      <c r="A70" s="45" t="s">
        <v>6</v>
      </c>
      <c r="B70" s="45"/>
      <c r="C70" s="13">
        <v>299.39999999999998</v>
      </c>
      <c r="D70" s="13">
        <v>300.5</v>
      </c>
      <c r="E70" s="13">
        <v>300</v>
      </c>
    </row>
    <row r="71" spans="1:5" s="3" customFormat="1" ht="15.75">
      <c r="A71" s="11" t="s">
        <v>82</v>
      </c>
      <c r="B71" s="19" t="s">
        <v>80</v>
      </c>
      <c r="C71" s="13">
        <f>C72+C73</f>
        <v>76.5</v>
      </c>
      <c r="D71" s="13">
        <f t="shared" ref="D71:E71" si="30">D72+D73</f>
        <v>76.5</v>
      </c>
      <c r="E71" s="13">
        <f t="shared" si="30"/>
        <v>76.5</v>
      </c>
    </row>
    <row r="72" spans="1:5" s="3" customFormat="1" ht="15.75">
      <c r="A72" s="45" t="s">
        <v>5</v>
      </c>
      <c r="B72" s="45"/>
      <c r="C72" s="13">
        <v>11.5</v>
      </c>
      <c r="D72" s="13">
        <v>11.5</v>
      </c>
      <c r="E72" s="13">
        <v>11.5</v>
      </c>
    </row>
    <row r="73" spans="1:5" s="3" customFormat="1" ht="15.75">
      <c r="A73" s="45" t="s">
        <v>6</v>
      </c>
      <c r="B73" s="45"/>
      <c r="C73" s="13">
        <v>65</v>
      </c>
      <c r="D73" s="13">
        <v>65</v>
      </c>
      <c r="E73" s="13">
        <v>65</v>
      </c>
    </row>
    <row r="74" spans="1:5" s="3" customFormat="1" ht="15.75">
      <c r="A74" s="11" t="s">
        <v>85</v>
      </c>
      <c r="B74" s="19" t="s">
        <v>84</v>
      </c>
      <c r="C74" s="13">
        <f>C75</f>
        <v>30</v>
      </c>
      <c r="D74" s="13">
        <f t="shared" ref="D74:E74" si="31">D75</f>
        <v>30</v>
      </c>
      <c r="E74" s="13">
        <f t="shared" si="31"/>
        <v>30</v>
      </c>
    </row>
    <row r="75" spans="1:5" s="3" customFormat="1" ht="15.75">
      <c r="A75" s="45" t="s">
        <v>5</v>
      </c>
      <c r="B75" s="45"/>
      <c r="C75" s="13">
        <v>30</v>
      </c>
      <c r="D75" s="13">
        <v>30</v>
      </c>
      <c r="E75" s="13">
        <v>30</v>
      </c>
    </row>
    <row r="76" spans="1:5" s="5" customFormat="1" ht="15.75">
      <c r="A76" s="6" t="s">
        <v>16</v>
      </c>
      <c r="B76" s="18" t="s">
        <v>83</v>
      </c>
      <c r="C76" s="10">
        <f>C77</f>
        <v>20</v>
      </c>
      <c r="D76" s="10">
        <f t="shared" ref="D76:E77" si="32">D77</f>
        <v>20</v>
      </c>
      <c r="E76" s="10">
        <f t="shared" si="32"/>
        <v>20</v>
      </c>
    </row>
    <row r="77" spans="1:5" s="5" customFormat="1" ht="15.75">
      <c r="A77" s="43" t="s">
        <v>5</v>
      </c>
      <c r="B77" s="43"/>
      <c r="C77" s="10">
        <f>C78</f>
        <v>20</v>
      </c>
      <c r="D77" s="10">
        <f t="shared" si="32"/>
        <v>20</v>
      </c>
      <c r="E77" s="10">
        <f t="shared" si="32"/>
        <v>20</v>
      </c>
    </row>
    <row r="78" spans="1:5" s="3" customFormat="1" ht="15.75">
      <c r="A78" s="11" t="s">
        <v>86</v>
      </c>
      <c r="B78" s="19" t="s">
        <v>84</v>
      </c>
      <c r="C78" s="13">
        <f>C79</f>
        <v>20</v>
      </c>
      <c r="D78" s="13">
        <f t="shared" ref="D78:E78" si="33">D79</f>
        <v>20</v>
      </c>
      <c r="E78" s="13">
        <f t="shared" si="33"/>
        <v>20</v>
      </c>
    </row>
    <row r="79" spans="1:5" s="3" customFormat="1" ht="15.75">
      <c r="A79" s="45" t="s">
        <v>5</v>
      </c>
      <c r="B79" s="45"/>
      <c r="C79" s="13">
        <v>20</v>
      </c>
      <c r="D79" s="13">
        <v>20</v>
      </c>
      <c r="E79" s="13">
        <v>20</v>
      </c>
    </row>
    <row r="80" spans="1:5" s="5" customFormat="1" ht="31.5">
      <c r="A80" s="6" t="s">
        <v>46</v>
      </c>
      <c r="B80" s="7" t="s">
        <v>87</v>
      </c>
      <c r="C80" s="10">
        <f>C81</f>
        <v>3935</v>
      </c>
      <c r="D80" s="10">
        <f t="shared" ref="D80:E80" si="34">D81</f>
        <v>210.70000000000002</v>
      </c>
      <c r="E80" s="10">
        <f t="shared" si="34"/>
        <v>145.80000000000001</v>
      </c>
    </row>
    <row r="81" spans="1:5" s="5" customFormat="1" ht="15.75">
      <c r="A81" s="43" t="s">
        <v>5</v>
      </c>
      <c r="B81" s="43"/>
      <c r="C81" s="10">
        <f>C84+C86+C88</f>
        <v>3935</v>
      </c>
      <c r="D81" s="10">
        <f t="shared" ref="D81:E81" si="35">D84+D86+D88</f>
        <v>210.70000000000002</v>
      </c>
      <c r="E81" s="10">
        <f t="shared" si="35"/>
        <v>145.80000000000001</v>
      </c>
    </row>
    <row r="82" spans="1:5" s="5" customFormat="1" ht="15.75">
      <c r="A82" s="43" t="s">
        <v>6</v>
      </c>
      <c r="B82" s="43"/>
      <c r="C82" s="10">
        <f>C89</f>
        <v>1389</v>
      </c>
      <c r="D82" s="10">
        <f t="shared" ref="D82:E82" si="36">D89</f>
        <v>967.9</v>
      </c>
      <c r="E82" s="10">
        <f t="shared" si="36"/>
        <v>600.29999999999995</v>
      </c>
    </row>
    <row r="83" spans="1:5" s="3" customFormat="1" ht="31.5">
      <c r="A83" s="11" t="s">
        <v>88</v>
      </c>
      <c r="B83" s="19" t="s">
        <v>89</v>
      </c>
      <c r="C83" s="13">
        <f>C84</f>
        <v>39.9</v>
      </c>
      <c r="D83" s="13">
        <f t="shared" ref="D83:E83" si="37">D84</f>
        <v>39.9</v>
      </c>
      <c r="E83" s="13">
        <f t="shared" si="37"/>
        <v>39.9</v>
      </c>
    </row>
    <row r="84" spans="1:5" s="3" customFormat="1" ht="15.75">
      <c r="A84" s="45" t="s">
        <v>5</v>
      </c>
      <c r="B84" s="45"/>
      <c r="C84" s="13">
        <v>39.9</v>
      </c>
      <c r="D84" s="13">
        <v>39.9</v>
      </c>
      <c r="E84" s="13">
        <v>39.9</v>
      </c>
    </row>
    <row r="85" spans="1:5" s="3" customFormat="1" ht="15.75">
      <c r="A85" s="11" t="s">
        <v>112</v>
      </c>
      <c r="B85" s="38" t="s">
        <v>113</v>
      </c>
      <c r="C85" s="13">
        <f>C86</f>
        <v>3650</v>
      </c>
      <c r="D85" s="13">
        <f t="shared" ref="D85:E85" si="38">D86</f>
        <v>0</v>
      </c>
      <c r="E85" s="13">
        <f t="shared" si="38"/>
        <v>0</v>
      </c>
    </row>
    <row r="86" spans="1:5" s="3" customFormat="1" ht="15.75">
      <c r="A86" s="45" t="s">
        <v>5</v>
      </c>
      <c r="B86" s="45"/>
      <c r="C86" s="13">
        <v>3650</v>
      </c>
      <c r="D86" s="13"/>
      <c r="E86" s="13"/>
    </row>
    <row r="87" spans="1:5" s="3" customFormat="1" ht="34.5" customHeight="1">
      <c r="A87" s="11" t="s">
        <v>114</v>
      </c>
      <c r="B87" s="19" t="s">
        <v>97</v>
      </c>
      <c r="C87" s="13">
        <f>C88+C89</f>
        <v>1634.1</v>
      </c>
      <c r="D87" s="13">
        <f t="shared" ref="D87:E87" si="39">D88+D89</f>
        <v>1138.7</v>
      </c>
      <c r="E87" s="13">
        <f t="shared" si="39"/>
        <v>706.19999999999993</v>
      </c>
    </row>
    <row r="88" spans="1:5" s="3" customFormat="1" ht="15.75">
      <c r="A88" s="45" t="s">
        <v>5</v>
      </c>
      <c r="B88" s="45"/>
      <c r="C88" s="13">
        <v>245.1</v>
      </c>
      <c r="D88" s="13">
        <v>170.8</v>
      </c>
      <c r="E88" s="13">
        <v>105.9</v>
      </c>
    </row>
    <row r="89" spans="1:5" s="3" customFormat="1" ht="15.75">
      <c r="A89" s="45" t="s">
        <v>6</v>
      </c>
      <c r="B89" s="45"/>
      <c r="C89" s="13">
        <v>1389</v>
      </c>
      <c r="D89" s="13">
        <v>967.9</v>
      </c>
      <c r="E89" s="13">
        <v>600.29999999999995</v>
      </c>
    </row>
    <row r="90" spans="1:5" s="5" customFormat="1" ht="47.25">
      <c r="A90" s="6" t="s">
        <v>47</v>
      </c>
      <c r="B90" s="7" t="s">
        <v>90</v>
      </c>
      <c r="C90" s="10">
        <f>C91</f>
        <v>74376.100000000006</v>
      </c>
      <c r="D90" s="10">
        <f t="shared" ref="D90:E90" si="40">D91</f>
        <v>73815.199999999997</v>
      </c>
      <c r="E90" s="10">
        <f t="shared" si="40"/>
        <v>73815.199999999997</v>
      </c>
    </row>
    <row r="91" spans="1:5" s="5" customFormat="1" ht="15.75">
      <c r="A91" s="43" t="s">
        <v>5</v>
      </c>
      <c r="B91" s="43"/>
      <c r="C91" s="10">
        <f>C93</f>
        <v>74376.100000000006</v>
      </c>
      <c r="D91" s="10">
        <f t="shared" ref="D91:E91" si="41">D93</f>
        <v>73815.199999999997</v>
      </c>
      <c r="E91" s="10">
        <f t="shared" si="41"/>
        <v>73815.199999999997</v>
      </c>
    </row>
    <row r="92" spans="1:5" s="30" customFormat="1" ht="43.5" customHeight="1">
      <c r="A92" s="29" t="s">
        <v>91</v>
      </c>
      <c r="B92" s="12" t="s">
        <v>36</v>
      </c>
      <c r="C92" s="33">
        <f>C93</f>
        <v>74376.100000000006</v>
      </c>
      <c r="D92" s="33">
        <f t="shared" ref="D92:E92" si="42">D93</f>
        <v>73815.199999999997</v>
      </c>
      <c r="E92" s="33">
        <f t="shared" si="42"/>
        <v>73815.199999999997</v>
      </c>
    </row>
    <row r="93" spans="1:5" s="30" customFormat="1" ht="15.75">
      <c r="A93" s="45" t="s">
        <v>5</v>
      </c>
      <c r="B93" s="45"/>
      <c r="C93" s="13">
        <v>74376.100000000006</v>
      </c>
      <c r="D93" s="13">
        <v>73815.199999999997</v>
      </c>
      <c r="E93" s="13">
        <v>73815.199999999997</v>
      </c>
    </row>
    <row r="94" spans="1:5" ht="33" customHeight="1">
      <c r="A94" s="8" t="s">
        <v>93</v>
      </c>
      <c r="B94" s="9" t="s">
        <v>76</v>
      </c>
      <c r="C94" s="14">
        <f>C95+C96</f>
        <v>124696.29999999999</v>
      </c>
      <c r="D94" s="14">
        <f t="shared" ref="D94:E94" si="43">D95+D96</f>
        <v>124380</v>
      </c>
      <c r="E94" s="14">
        <f t="shared" si="43"/>
        <v>124380</v>
      </c>
    </row>
    <row r="95" spans="1:5" s="5" customFormat="1" ht="15.75">
      <c r="A95" s="43" t="s">
        <v>5</v>
      </c>
      <c r="B95" s="43"/>
      <c r="C95" s="10">
        <f>C98</f>
        <v>124123.4</v>
      </c>
      <c r="D95" s="10">
        <f t="shared" ref="D95:E95" si="44">D98</f>
        <v>123425.7</v>
      </c>
      <c r="E95" s="10">
        <f t="shared" si="44"/>
        <v>123425.7</v>
      </c>
    </row>
    <row r="96" spans="1:5" s="5" customFormat="1" ht="15.75">
      <c r="A96" s="43" t="s">
        <v>6</v>
      </c>
      <c r="B96" s="43"/>
      <c r="C96" s="10">
        <f>C99</f>
        <v>572.9</v>
      </c>
      <c r="D96" s="10">
        <f t="shared" ref="D96:E96" si="45">D99</f>
        <v>954.3</v>
      </c>
      <c r="E96" s="10">
        <f t="shared" si="45"/>
        <v>954.3</v>
      </c>
    </row>
    <row r="97" spans="1:5" s="5" customFormat="1" ht="31.5">
      <c r="A97" s="6" t="s">
        <v>23</v>
      </c>
      <c r="B97" s="7" t="s">
        <v>98</v>
      </c>
      <c r="C97" s="10">
        <f>SUM(C101:C102)</f>
        <v>603.1</v>
      </c>
      <c r="D97" s="10">
        <f>SUM(D101:D102)</f>
        <v>1004.5</v>
      </c>
      <c r="E97" s="10">
        <f>SUM(E101:E102)</f>
        <v>1004.5</v>
      </c>
    </row>
    <row r="98" spans="1:5" s="5" customFormat="1" ht="15.75">
      <c r="A98" s="43" t="s">
        <v>5</v>
      </c>
      <c r="B98" s="43"/>
      <c r="C98" s="10">
        <f>C101+C104+C106</f>
        <v>124123.4</v>
      </c>
      <c r="D98" s="10">
        <f t="shared" ref="D98:E98" si="46">D101+D104+D106</f>
        <v>123425.7</v>
      </c>
      <c r="E98" s="10">
        <f t="shared" si="46"/>
        <v>123425.7</v>
      </c>
    </row>
    <row r="99" spans="1:5" s="5" customFormat="1" ht="15.75">
      <c r="A99" s="43" t="s">
        <v>6</v>
      </c>
      <c r="B99" s="43"/>
      <c r="C99" s="10">
        <f>C102</f>
        <v>572.9</v>
      </c>
      <c r="D99" s="10">
        <f t="shared" ref="D99:E99" si="47">D102</f>
        <v>954.3</v>
      </c>
      <c r="E99" s="10">
        <f t="shared" si="47"/>
        <v>954.3</v>
      </c>
    </row>
    <row r="100" spans="1:5" s="3" customFormat="1" ht="78" customHeight="1">
      <c r="A100" s="11" t="s">
        <v>99</v>
      </c>
      <c r="B100" s="12" t="s">
        <v>100</v>
      </c>
      <c r="C100" s="13">
        <f>C101+C102</f>
        <v>603.1</v>
      </c>
      <c r="D100" s="13">
        <f t="shared" ref="D100:E100" si="48">D101+D102</f>
        <v>1004.5</v>
      </c>
      <c r="E100" s="13">
        <f t="shared" si="48"/>
        <v>1004.5</v>
      </c>
    </row>
    <row r="101" spans="1:5" s="3" customFormat="1" ht="15.75">
      <c r="A101" s="45" t="s">
        <v>5</v>
      </c>
      <c r="B101" s="45"/>
      <c r="C101" s="13">
        <v>30.2</v>
      </c>
      <c r="D101" s="13">
        <v>50.2</v>
      </c>
      <c r="E101" s="13">
        <v>50.2</v>
      </c>
    </row>
    <row r="102" spans="1:5" s="3" customFormat="1" ht="15.75">
      <c r="A102" s="45" t="s">
        <v>6</v>
      </c>
      <c r="B102" s="45"/>
      <c r="C102" s="13">
        <v>572.9</v>
      </c>
      <c r="D102" s="13">
        <v>954.3</v>
      </c>
      <c r="E102" s="13">
        <v>954.3</v>
      </c>
    </row>
    <row r="103" spans="1:5" s="3" customFormat="1" ht="46.5" customHeight="1">
      <c r="A103" s="11" t="s">
        <v>101</v>
      </c>
      <c r="B103" s="12" t="s">
        <v>34</v>
      </c>
      <c r="C103" s="13">
        <f>SUM(C104:C104)</f>
        <v>123509.9</v>
      </c>
      <c r="D103" s="13">
        <f>SUM(D104:D104)</f>
        <v>122792.2</v>
      </c>
      <c r="E103" s="13">
        <f>SUM(E104:E104)</f>
        <v>122792.2</v>
      </c>
    </row>
    <row r="104" spans="1:5" s="3" customFormat="1" ht="15.75">
      <c r="A104" s="45" t="s">
        <v>5</v>
      </c>
      <c r="B104" s="45"/>
      <c r="C104" s="13">
        <f>70183.2+53326.7</f>
        <v>123509.9</v>
      </c>
      <c r="D104" s="13">
        <f>69683.2+53109</f>
        <v>122792.2</v>
      </c>
      <c r="E104" s="13">
        <f>69683.2+53109</f>
        <v>122792.2</v>
      </c>
    </row>
    <row r="105" spans="1:5" s="3" customFormat="1" ht="31.5">
      <c r="A105" s="11" t="s">
        <v>102</v>
      </c>
      <c r="B105" s="19" t="s">
        <v>103</v>
      </c>
      <c r="C105" s="13">
        <f>C106</f>
        <v>583.29999999999995</v>
      </c>
      <c r="D105" s="13">
        <f t="shared" ref="D105:E105" si="49">D106</f>
        <v>583.29999999999995</v>
      </c>
      <c r="E105" s="13">
        <f t="shared" si="49"/>
        <v>583.29999999999995</v>
      </c>
    </row>
    <row r="106" spans="1:5" s="3" customFormat="1" ht="15.75">
      <c r="A106" s="46" t="s">
        <v>5</v>
      </c>
      <c r="B106" s="47"/>
      <c r="C106" s="13">
        <v>583.29999999999995</v>
      </c>
      <c r="D106" s="13">
        <v>583.29999999999995</v>
      </c>
      <c r="E106" s="13">
        <v>583.29999999999995</v>
      </c>
    </row>
    <row r="107" spans="1:5" s="27" customFormat="1" ht="47.25">
      <c r="A107" s="8" t="s">
        <v>94</v>
      </c>
      <c r="B107" s="9" t="s">
        <v>43</v>
      </c>
      <c r="C107" s="14">
        <f>C108</f>
        <v>9323.7999999999993</v>
      </c>
      <c r="D107" s="14">
        <f t="shared" ref="D107:E107" si="50">D108</f>
        <v>9323.7999999999993</v>
      </c>
      <c r="E107" s="14">
        <f t="shared" si="50"/>
        <v>9323.7999999999993</v>
      </c>
    </row>
    <row r="108" spans="1:5" s="5" customFormat="1" ht="15.75">
      <c r="A108" s="43" t="s">
        <v>5</v>
      </c>
      <c r="B108" s="43"/>
      <c r="C108" s="10">
        <f>C110+C112</f>
        <v>9323.7999999999993</v>
      </c>
      <c r="D108" s="10">
        <f>D110+D112</f>
        <v>9323.7999999999993</v>
      </c>
      <c r="E108" s="10">
        <f>E110+E112</f>
        <v>9323.7999999999993</v>
      </c>
    </row>
    <row r="109" spans="1:5" s="5" customFormat="1" ht="141.75">
      <c r="A109" s="6" t="s">
        <v>24</v>
      </c>
      <c r="B109" s="7" t="s">
        <v>104</v>
      </c>
      <c r="C109" s="10">
        <f>SUM(C110:C110)</f>
        <v>5400</v>
      </c>
      <c r="D109" s="10">
        <f>SUM(D110:D110)</f>
        <v>5400</v>
      </c>
      <c r="E109" s="10">
        <f>SUM(E110:E110)</f>
        <v>5400</v>
      </c>
    </row>
    <row r="110" spans="1:5" s="5" customFormat="1" ht="15.75">
      <c r="A110" s="43" t="s">
        <v>5</v>
      </c>
      <c r="B110" s="43"/>
      <c r="C110" s="10">
        <v>5400</v>
      </c>
      <c r="D110" s="10">
        <v>5400</v>
      </c>
      <c r="E110" s="10">
        <v>5400</v>
      </c>
    </row>
    <row r="111" spans="1:5" s="5" customFormat="1" ht="63">
      <c r="A111" s="6" t="s">
        <v>25</v>
      </c>
      <c r="B111" s="7" t="s">
        <v>41</v>
      </c>
      <c r="C111" s="10">
        <f>SUM(C112:C112)</f>
        <v>3923.7999999999997</v>
      </c>
      <c r="D111" s="10">
        <f>SUM(D112:D112)</f>
        <v>3923.7999999999997</v>
      </c>
      <c r="E111" s="10">
        <f>SUM(E112:E112)</f>
        <v>3923.7999999999997</v>
      </c>
    </row>
    <row r="112" spans="1:5" s="5" customFormat="1" ht="15.75">
      <c r="A112" s="43" t="s">
        <v>5</v>
      </c>
      <c r="B112" s="43"/>
      <c r="C112" s="10">
        <f>3716.7+207.1</f>
        <v>3923.7999999999997</v>
      </c>
      <c r="D112" s="10">
        <f t="shared" ref="D112:E112" si="51">3716.7+207.1</f>
        <v>3923.7999999999997</v>
      </c>
      <c r="E112" s="10">
        <f t="shared" si="51"/>
        <v>3923.7999999999997</v>
      </c>
    </row>
    <row r="113" spans="1:5" ht="47.25">
      <c r="A113" s="8" t="s">
        <v>95</v>
      </c>
      <c r="B113" s="9" t="s">
        <v>105</v>
      </c>
      <c r="C113" s="14">
        <f>C114+C115+C116</f>
        <v>31032.5</v>
      </c>
      <c r="D113" s="14">
        <f t="shared" ref="D113:E113" si="52">D114+D115+D116</f>
        <v>36218.800000000003</v>
      </c>
      <c r="E113" s="14">
        <f t="shared" si="52"/>
        <v>19494.199999999997</v>
      </c>
    </row>
    <row r="114" spans="1:5" s="5" customFormat="1" ht="15.75">
      <c r="A114" s="43" t="s">
        <v>5</v>
      </c>
      <c r="B114" s="43"/>
      <c r="C114" s="10">
        <f>C118</f>
        <v>392.3</v>
      </c>
      <c r="D114" s="10">
        <f t="shared" ref="D114:E114" si="53">D118</f>
        <v>372.8</v>
      </c>
      <c r="E114" s="10">
        <f t="shared" si="53"/>
        <v>372.8</v>
      </c>
    </row>
    <row r="115" spans="1:5" s="5" customFormat="1" ht="15.75">
      <c r="A115" s="43" t="s">
        <v>6</v>
      </c>
      <c r="B115" s="43"/>
      <c r="C115" s="10">
        <f>C119+C121</f>
        <v>29752</v>
      </c>
      <c r="D115" s="10">
        <f t="shared" ref="D115:E115" si="54">D119+D121</f>
        <v>34957.800000000003</v>
      </c>
      <c r="E115" s="10">
        <f t="shared" si="54"/>
        <v>18233.199999999997</v>
      </c>
    </row>
    <row r="116" spans="1:5" s="5" customFormat="1" ht="15.75">
      <c r="A116" s="43" t="s">
        <v>110</v>
      </c>
      <c r="B116" s="43"/>
      <c r="C116" s="10">
        <f>C123</f>
        <v>888.2</v>
      </c>
      <c r="D116" s="10">
        <f t="shared" ref="D116:E116" si="55">D123</f>
        <v>888.2</v>
      </c>
      <c r="E116" s="10">
        <f t="shared" si="55"/>
        <v>888.2</v>
      </c>
    </row>
    <row r="117" spans="1:5" s="5" customFormat="1" ht="15.75">
      <c r="A117" s="6" t="s">
        <v>26</v>
      </c>
      <c r="B117" s="7" t="s">
        <v>106</v>
      </c>
      <c r="C117" s="10">
        <f>C118+C119</f>
        <v>7844.7</v>
      </c>
      <c r="D117" s="10">
        <f t="shared" ref="D117:E117" si="56">D118+D119</f>
        <v>7456.2</v>
      </c>
      <c r="E117" s="10">
        <f t="shared" si="56"/>
        <v>7456.2</v>
      </c>
    </row>
    <row r="118" spans="1:5" s="5" customFormat="1" ht="15.75">
      <c r="A118" s="43" t="s">
        <v>5</v>
      </c>
      <c r="B118" s="43"/>
      <c r="C118" s="10">
        <v>392.3</v>
      </c>
      <c r="D118" s="10">
        <v>372.8</v>
      </c>
      <c r="E118" s="10">
        <v>372.8</v>
      </c>
    </row>
    <row r="119" spans="1:5" s="5" customFormat="1" ht="15.75">
      <c r="A119" s="43" t="s">
        <v>6</v>
      </c>
      <c r="B119" s="43"/>
      <c r="C119" s="10">
        <v>7452.4</v>
      </c>
      <c r="D119" s="10">
        <v>7083.4</v>
      </c>
      <c r="E119" s="10">
        <v>7083.4</v>
      </c>
    </row>
    <row r="120" spans="1:5" s="5" customFormat="1" ht="63">
      <c r="A120" s="6" t="s">
        <v>27</v>
      </c>
      <c r="B120" s="7" t="s">
        <v>35</v>
      </c>
      <c r="C120" s="10">
        <f>SUM(C121:C121)</f>
        <v>22299.599999999999</v>
      </c>
      <c r="D120" s="10">
        <f>SUM(D121:D121)</f>
        <v>27874.400000000001</v>
      </c>
      <c r="E120" s="10">
        <f>SUM(E121:E121)</f>
        <v>11149.8</v>
      </c>
    </row>
    <row r="121" spans="1:5" s="5" customFormat="1" ht="15.75">
      <c r="A121" s="43" t="s">
        <v>6</v>
      </c>
      <c r="B121" s="43"/>
      <c r="C121" s="10">
        <v>22299.599999999999</v>
      </c>
      <c r="D121" s="10">
        <v>27874.400000000001</v>
      </c>
      <c r="E121" s="10">
        <v>11149.8</v>
      </c>
    </row>
    <row r="122" spans="1:5" s="5" customFormat="1" ht="47.25">
      <c r="A122" s="6" t="s">
        <v>108</v>
      </c>
      <c r="B122" s="7" t="s">
        <v>109</v>
      </c>
      <c r="C122" s="10">
        <f>C123</f>
        <v>888.2</v>
      </c>
      <c r="D122" s="10">
        <f>D123</f>
        <v>888.2</v>
      </c>
      <c r="E122" s="10">
        <f>E123</f>
        <v>888.2</v>
      </c>
    </row>
    <row r="123" spans="1:5" s="5" customFormat="1" ht="15.75">
      <c r="A123" s="43" t="s">
        <v>110</v>
      </c>
      <c r="B123" s="43"/>
      <c r="C123" s="10">
        <v>888.2</v>
      </c>
      <c r="D123" s="10">
        <v>888.2</v>
      </c>
      <c r="E123" s="10">
        <v>888.2</v>
      </c>
    </row>
    <row r="124" spans="1:5" s="5" customFormat="1" ht="31.5">
      <c r="A124" s="8" t="s">
        <v>48</v>
      </c>
      <c r="B124" s="9" t="s">
        <v>42</v>
      </c>
      <c r="C124" s="14">
        <f>C125+C126</f>
        <v>7942.7</v>
      </c>
      <c r="D124" s="14">
        <f t="shared" ref="D124:E124" si="57">D125+D126</f>
        <v>8095.7</v>
      </c>
      <c r="E124" s="14">
        <f t="shared" si="57"/>
        <v>8095.7</v>
      </c>
    </row>
    <row r="125" spans="1:5" s="5" customFormat="1" ht="15.75">
      <c r="A125" s="43" t="s">
        <v>5</v>
      </c>
      <c r="B125" s="43"/>
      <c r="C125" s="10">
        <f>C130</f>
        <v>665</v>
      </c>
      <c r="D125" s="10">
        <f t="shared" ref="D125:E125" si="58">D130</f>
        <v>818</v>
      </c>
      <c r="E125" s="10">
        <f t="shared" si="58"/>
        <v>818</v>
      </c>
    </row>
    <row r="126" spans="1:5" s="5" customFormat="1" ht="15.75">
      <c r="A126" s="43" t="s">
        <v>6</v>
      </c>
      <c r="B126" s="43"/>
      <c r="C126" s="10">
        <f>C128</f>
        <v>7277.7</v>
      </c>
      <c r="D126" s="10">
        <f t="shared" ref="D126:E126" si="59">D128</f>
        <v>7277.7</v>
      </c>
      <c r="E126" s="10">
        <f t="shared" si="59"/>
        <v>7277.7</v>
      </c>
    </row>
    <row r="127" spans="1:5" s="5" customFormat="1" ht="47.25">
      <c r="A127" s="6" t="s">
        <v>28</v>
      </c>
      <c r="B127" s="7" t="s">
        <v>38</v>
      </c>
      <c r="C127" s="10">
        <f>SUM(C128:C128)</f>
        <v>7277.7</v>
      </c>
      <c r="D127" s="10">
        <f>SUM(D128:D128)</f>
        <v>7277.7</v>
      </c>
      <c r="E127" s="10">
        <f>SUM(E128:E128)</f>
        <v>7277.7</v>
      </c>
    </row>
    <row r="128" spans="1:5" s="5" customFormat="1" ht="15.75">
      <c r="A128" s="43" t="s">
        <v>6</v>
      </c>
      <c r="B128" s="43"/>
      <c r="C128" s="10">
        <v>7277.7</v>
      </c>
      <c r="D128" s="10">
        <v>7277.7</v>
      </c>
      <c r="E128" s="10">
        <v>7277.7</v>
      </c>
    </row>
    <row r="129" spans="1:5" s="5" customFormat="1" ht="31.5" customHeight="1">
      <c r="A129" s="6" t="s">
        <v>29</v>
      </c>
      <c r="B129" s="18" t="s">
        <v>45</v>
      </c>
      <c r="C129" s="10">
        <f>C130</f>
        <v>665</v>
      </c>
      <c r="D129" s="10">
        <f>D130</f>
        <v>818</v>
      </c>
      <c r="E129" s="10">
        <f>E130</f>
        <v>818</v>
      </c>
    </row>
    <row r="130" spans="1:5" s="5" customFormat="1" ht="15.75">
      <c r="A130" s="43" t="s">
        <v>5</v>
      </c>
      <c r="B130" s="43"/>
      <c r="C130" s="10">
        <f>200+200+265</f>
        <v>665</v>
      </c>
      <c r="D130" s="10">
        <f>300+253+265</f>
        <v>818</v>
      </c>
      <c r="E130" s="10">
        <f>300+253+265</f>
        <v>818</v>
      </c>
    </row>
    <row r="131" spans="1:5" s="27" customFormat="1" ht="47.25">
      <c r="A131" s="8" t="s">
        <v>49</v>
      </c>
      <c r="B131" s="9" t="s">
        <v>44</v>
      </c>
      <c r="C131" s="14">
        <f>SUM(C132:C132)</f>
        <v>86843.5</v>
      </c>
      <c r="D131" s="14">
        <f>SUM(D132:D132)</f>
        <v>86002.5</v>
      </c>
      <c r="E131" s="14">
        <f>SUM(E132:E132)</f>
        <v>84192.9</v>
      </c>
    </row>
    <row r="132" spans="1:5" s="5" customFormat="1" ht="15.75">
      <c r="A132" s="43" t="s">
        <v>6</v>
      </c>
      <c r="B132" s="43"/>
      <c r="C132" s="10">
        <f>C134+C136</f>
        <v>86843.5</v>
      </c>
      <c r="D132" s="10">
        <f t="shared" ref="D132:E132" si="60">D134+D136</f>
        <v>86002.5</v>
      </c>
      <c r="E132" s="10">
        <f t="shared" si="60"/>
        <v>84192.9</v>
      </c>
    </row>
    <row r="133" spans="1:5" s="5" customFormat="1" ht="31.5">
      <c r="A133" s="6" t="s">
        <v>30</v>
      </c>
      <c r="B133" s="7" t="s">
        <v>39</v>
      </c>
      <c r="C133" s="10">
        <f>SUM(C134:C134)</f>
        <v>16843.400000000001</v>
      </c>
      <c r="D133" s="10">
        <f>SUM(D134:D134)</f>
        <v>16785.7</v>
      </c>
      <c r="E133" s="10">
        <f>SUM(E134:E134)</f>
        <v>16785.7</v>
      </c>
    </row>
    <row r="134" spans="1:5" s="5" customFormat="1" ht="15.75">
      <c r="A134" s="43" t="s">
        <v>6</v>
      </c>
      <c r="B134" s="43"/>
      <c r="C134" s="10">
        <v>16843.400000000001</v>
      </c>
      <c r="D134" s="10">
        <v>16785.7</v>
      </c>
      <c r="E134" s="10">
        <v>16785.7</v>
      </c>
    </row>
    <row r="135" spans="1:5" s="5" customFormat="1" ht="78.75">
      <c r="A135" s="34" t="s">
        <v>31</v>
      </c>
      <c r="B135" s="35" t="s">
        <v>107</v>
      </c>
      <c r="C135" s="36">
        <f>SUM(C136:C136)</f>
        <v>70000.100000000006</v>
      </c>
      <c r="D135" s="36">
        <f>SUM(D136:D136)</f>
        <v>69216.800000000003</v>
      </c>
      <c r="E135" s="36">
        <f>SUM(E136:E136)</f>
        <v>67407.199999999997</v>
      </c>
    </row>
    <row r="136" spans="1:5" s="5" customFormat="1" ht="15.75">
      <c r="A136" s="44" t="s">
        <v>6</v>
      </c>
      <c r="B136" s="44"/>
      <c r="C136" s="36">
        <v>70000.100000000006</v>
      </c>
      <c r="D136" s="36">
        <v>69216.800000000003</v>
      </c>
      <c r="E136" s="36">
        <v>67407.199999999997</v>
      </c>
    </row>
  </sheetData>
  <mergeCells count="81">
    <mergeCell ref="A112:B112"/>
    <mergeCell ref="A16:B16"/>
    <mergeCell ref="A17:B17"/>
    <mergeCell ref="A43:B43"/>
    <mergeCell ref="A44:B44"/>
    <mergeCell ref="A50:B50"/>
    <mergeCell ref="A54:B54"/>
    <mergeCell ref="A55:B55"/>
    <mergeCell ref="A69:B69"/>
    <mergeCell ref="A70:B70"/>
    <mergeCell ref="A72:B72"/>
    <mergeCell ref="A73:B73"/>
    <mergeCell ref="A79:B79"/>
    <mergeCell ref="A75:B75"/>
    <mergeCell ref="A110:B110"/>
    <mergeCell ref="A104:B104"/>
    <mergeCell ref="A13:B13"/>
    <mergeCell ref="A14:B14"/>
    <mergeCell ref="A19:B19"/>
    <mergeCell ref="A84:B84"/>
    <mergeCell ref="A93:B93"/>
    <mergeCell ref="A63:B63"/>
    <mergeCell ref="A86:B86"/>
    <mergeCell ref="A82:B82"/>
    <mergeCell ref="A22:B22"/>
    <mergeCell ref="A26:B26"/>
    <mergeCell ref="A28:B28"/>
    <mergeCell ref="A24:B24"/>
    <mergeCell ref="A114:B114"/>
    <mergeCell ref="A115:B115"/>
    <mergeCell ref="A116:B116"/>
    <mergeCell ref="A99:B99"/>
    <mergeCell ref="A4:E4"/>
    <mergeCell ref="A5:E5"/>
    <mergeCell ref="A6:E6"/>
    <mergeCell ref="A7:E7"/>
    <mergeCell ref="D8:E8"/>
    <mergeCell ref="A11:B11"/>
    <mergeCell ref="A66:B66"/>
    <mergeCell ref="A67:B67"/>
    <mergeCell ref="A77:B77"/>
    <mergeCell ref="A95:B95"/>
    <mergeCell ref="A96:B96"/>
    <mergeCell ref="A12:B12"/>
    <mergeCell ref="A106:B106"/>
    <mergeCell ref="A108:B108"/>
    <mergeCell ref="A101:B101"/>
    <mergeCell ref="A102:B102"/>
    <mergeCell ref="A98:B98"/>
    <mergeCell ref="A132:B132"/>
    <mergeCell ref="A125:B125"/>
    <mergeCell ref="A126:B126"/>
    <mergeCell ref="A130:B130"/>
    <mergeCell ref="A20:B20"/>
    <mergeCell ref="A64:B64"/>
    <mergeCell ref="A88:B88"/>
    <mergeCell ref="A89:B89"/>
    <mergeCell ref="A39:B39"/>
    <mergeCell ref="A35:B35"/>
    <mergeCell ref="A37:B37"/>
    <mergeCell ref="A91:B91"/>
    <mergeCell ref="A81:B81"/>
    <mergeCell ref="A118:B118"/>
    <mergeCell ref="A119:B119"/>
    <mergeCell ref="A30:B30"/>
    <mergeCell ref="D2:E2"/>
    <mergeCell ref="A134:B134"/>
    <mergeCell ref="A136:B136"/>
    <mergeCell ref="A61:B61"/>
    <mergeCell ref="A41:B41"/>
    <mergeCell ref="A32:B32"/>
    <mergeCell ref="A33:B33"/>
    <mergeCell ref="A46:B46"/>
    <mergeCell ref="A48:B48"/>
    <mergeCell ref="A52:B52"/>
    <mergeCell ref="A57:B57"/>
    <mergeCell ref="A58:B58"/>
    <mergeCell ref="A60:B60"/>
    <mergeCell ref="A123:B123"/>
    <mergeCell ref="A121:B121"/>
    <mergeCell ref="A128:B128"/>
  </mergeCells>
  <printOptions horizontalCentered="1"/>
  <pageMargins left="0.59055118110236227" right="0.11811023622047245" top="0.35433070866141736" bottom="0.59055118110236227" header="0.31496062992125984" footer="0.31496062992125984"/>
  <pageSetup paperSize="9" scale="66" firstPageNumber="422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2018-11-01T11:32:46Z</dcterms:modified>
</cp:coreProperties>
</file>