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4" sheetId="1" r:id="rId1"/>
  </sheets>
  <definedNames>
    <definedName name="_xlnm.Print_Titles" localSheetId="0">'Приложение 1.4'!$7:$8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<sst xmlns="http://schemas.openxmlformats.org/spreadsheetml/2006/main" count="279" uniqueCount="277">
  <si>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</si>
  <si>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</si>
  <si>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</si>
  <si>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</si>
  <si>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</si>
  <si>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</si>
  <si>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</si>
  <si>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</si>
  <si>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</si>
  <si>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</si>
  <si>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</si>
  <si>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</si>
  <si>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</si>
  <si>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</si>
  <si>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</si>
  <si>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</si>
  <si>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</si>
  <si>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</si>
  <si>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</si>
  <si>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</si>
  <si>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</si>
  <si>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</si>
  <si>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</si>
  <si>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</si>
  <si>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</si>
  <si>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</si>
  <si>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</si>
  <si>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</si>
  <si>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</si>
  <si>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</si>
  <si>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</si>
  <si>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</si>
  <si>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</si>
  <si>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</si>
  <si>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</si>
  <si>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</si>
  <si>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</si>
  <si>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</si>
  <si>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</si>
  <si>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</si>
  <si>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</si>
  <si>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</si>
  <si>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</si>
  <si>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</si>
  <si>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</si>
  <si>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</si>
  <si>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</si>
  <si>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</si>
  <si>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</si>
  <si>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</si>
  <si>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</si>
  <si>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</si>
  <si>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</si>
  <si>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</si>
  <si>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</si>
  <si>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</si>
  <si>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</si>
  <si>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</si>
  <si>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</si>
  <si>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</si>
  <si>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</si>
  <si>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</si>
  <si>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</si>
  <si>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</si>
  <si>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</si>
  <si>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</si>
  <si>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</si>
  <si>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</si>
  <si>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</si>
  <si>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</si>
  <si>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</si>
  <si>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</si>
  <si>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</si>
  <si>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</si>
  <si>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</si>
  <si>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Прочие дотации</t>
  </si>
  <si>
    <t>Прочие дотации бюджетам городских округов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</si>
  <si>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</si>
  <si>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</si>
  <si>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</si>
  <si>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</si>
  <si>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</si>
  <si>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</si>
  <si>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</si>
  <si>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</si>
  <si>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</si>
  <si>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</si>
  <si>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</si>
  <si>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</si>
  <si>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</si>
  <si>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</si>
  <si>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</si>
  <si>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</si>
  <si>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</si>
  <si>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</si>
  <si>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</si>
  <si>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</si>
  <si>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</si>
  <si>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</si>
  <si>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</si>
  <si>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</si>
  <si>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</si>
  <si>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</si>
  <si>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</si>
  <si>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</si>
  <si>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</si>
  <si>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000 1 12 01020 01 0000 120</t>
  </si>
  <si>
    <t>000 1 12 01040 01 0000 120</t>
  </si>
  <si>
    <t>000 1 16 25030 01 0000 140</t>
  </si>
  <si>
    <t>000 1 16 25050 01 0000 140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</si>
  <si>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</si>
  <si>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</si>
  <si>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</si>
  <si>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</si>
  <si>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</si>
  <si>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</si>
  <si>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</si>
  <si>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</si>
  <si>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</si>
  <si>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</si>
  <si>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</si>
  <si>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</si>
  <si>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</si>
  <si>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</si>
  <si>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</si>
  <si>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</si>
  <si>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</si>
  <si>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</si>
  <si>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</si>
  <si>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</si>
  <si>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</si>
  <si>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</si>
  <si>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</si>
  <si>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</si>
  <si>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</si>
  <si>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</si>
  <si>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</si>
  <si>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</si>
  <si>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</si>
  <si>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</si>
  <si>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</si>
  <si>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</si>
  <si>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</si>
  <si>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 плата за выбросы загрязняющих веществ в атмосферный воздух передвижными объектами</t>
  </si>
  <si>
    <t xml:space="preserve"> - плата за размещение отходов производства и потребления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</si>
  <si>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</si>
  <si>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</si>
  <si>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</si>
  <si>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</si>
  <si>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</si>
  <si>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</si>
  <si>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</si>
  <si>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>000 1 16 37000 00 0000 140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</si>
  <si>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</si>
  <si>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</si>
  <si>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000 2 07 04050 04 0000 180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</si>
  <si>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</si>
  <si>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</si>
  <si>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</si>
  <si>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</si>
  <si>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</si>
  <si>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</si>
  <si>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</si>
  <si>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</si>
  <si>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</si>
  <si>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</si>
  <si>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</si>
  <si>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</si>
  <si>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</si>
  <si>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</si>
  <si>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</si>
  <si>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</si>
  <si>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</si>
  <si>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</si>
  <si>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</si>
  <si>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</si>
  <si>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</si>
  <si>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</si>
  <si>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</si>
  <si>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</si>
  <si>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</si>
  <si>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</si>
  <si>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</si>
  <si>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</si>
  <si>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</si>
  <si>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</si>
  <si>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</si>
  <si>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</si>
  <si>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</si>
  <si>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</si>
  <si>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</si>
  <si>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</si>
  <si>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</si>
  <si>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</si>
  <si>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</si>
  <si>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</si>
  <si>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</si>
  <si>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</si>
  <si>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</si>
  <si>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</si>
  <si>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</si>
  <si>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</si>
  <si>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</si>
  <si>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</si>
  <si>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</si>
  <si>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</si>
  <si>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</si>
  <si>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</si>
  <si>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</si>
  <si>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000 2 02 10000 00 0000 151</t>
  </si>
  <si>
    <t>000 2 02 15002 00 0000 151</t>
  </si>
  <si>
    <t>000 2 02 15002 04 0000 151</t>
  </si>
  <si>
    <t>000 2 02 19999 00 0000 151</t>
  </si>
  <si>
    <t>000 2 02 19999 04 0000 151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</si>
  <si>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</si>
  <si>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</si>
  <si>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</si>
  <si>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</si>
  <si>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</si>
  <si>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</si>
  <si>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</si>
  <si>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</si>
  <si>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</si>
  <si>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</si>
  <si>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>000 2 02 30024 00 0000 151</t>
  </si>
  <si>
    <t>000 2 02 30024 04 0000 151</t>
  </si>
  <si>
    <t>000 2 02 30029 00 0000 151</t>
  </si>
  <si>
    <t>000 2 02 30029 04 0000 151</t>
  </si>
  <si>
    <t>000 2 02 35082 00 0000 151</t>
  </si>
  <si>
    <t>000 2 02 35082 04 0000 151</t>
  </si>
  <si>
    <t>000 2 02 40000 00 0000 151</t>
  </si>
  <si>
    <t>000 2 02 49999 00 0000 151</t>
  </si>
  <si>
    <t>000 2 02 49999 04 0000 151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</si>
  <si>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</si>
  <si>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</si>
  <si>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>000 2 02 25555 04 0000151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</si>
  <si>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</si>
  <si>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</si>
  <si>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
000 1 05 01050 01 0000 110
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</si>
  <si>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</si>
  <si>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</si>
  <si>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</si>
  <si>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</si>
  <si>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</si>
  <si>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</si>
  <si>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</si>
  <si>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</si>
  <si>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</si>
  <si>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</si>
  <si>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</si>
  <si>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</si>
  <si>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</si>
  <si>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</si>
  <si>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</si>
  <si>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</si>
  <si>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</si>
  <si>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</si>
  <si>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</si>
  <si>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</si>
  <si>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</si>
  <si>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</si>
  <si>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</si>
  <si>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</si>
  <si>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</si>
  <si>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</si>
  <si>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000 1 11 05324 04 0000 120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</si>
  <si>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</si>
  <si>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</si>
  <si>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000 1 11 05320 00 0000 120
</t>
  </si>
  <si>
    <t>Изменения доходов бюджета городского округа город Урай на 2017 год</t>
  </si>
  <si>
    <t xml:space="preserve">Сумма 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</si>
  <si>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</si>
  <si>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</si>
  <si>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</si>
  <si>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</si>
  <si>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Приложение 1.4</t>
  </si>
  <si>
    <t>от 22.12.2016 №36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</si>
</sst>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+"/>
    <numFmt numFmtId="171" formatCode="\+0.0"/>
    <numFmt numFmtId="172" formatCode="0.0"/>
    <numFmt numFmtId="173" formatCode="[$-FC19]d\ mmmm\ yyyy\ &quot;г.&quot;"/>
    <numFmt numFmtId="174" formatCode="\+#,#00.0"/>
    <numFmt numFmtId="175" formatCode="\+\ 0.0"/>
    <numFmt numFmtId="176" formatCode="\+\ #,#00.0"/>
    <numFmt numFmtId="177" formatCode="#,#0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\+#,#00.00"/>
    <numFmt numFmtId="184" formatCode="\-0.0"/>
    <numFmt numFmtId="185" formatCode="\-\ 0.0"/>
    <numFmt numFmtId="186" formatCode="\ 0.0"/>
    <numFmt numFmtId="187" formatCode="0.0_ ;\-0.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80">
    <xf numFmtId="0" fontId="0" fillId="0" borderId="0" xfId="0" applyAlignment="1">
      <alignment/>
    </xf>
    <xf numFmtId="0" fontId="6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vertical="top"/>
    </xf>
    <xf numFmtId="174" fontId="2" fillId="34" borderId="0" xfId="0" applyNumberFormat="1" applyFont="1" applyFill="1" applyAlignment="1">
      <alignment horizontal="right" vertical="top"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/>
    </xf>
    <xf numFmtId="174" fontId="5" fillId="34" borderId="0" xfId="0" applyNumberFormat="1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1" fontId="8" fillId="34" borderId="11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/>
    </xf>
    <xf numFmtId="184" fontId="5" fillId="34" borderId="11" xfId="0" applyNumberFormat="1" applyFont="1" applyFill="1" applyBorder="1" applyAlignment="1">
      <alignment horizontal="center" vertical="center" wrapText="1"/>
    </xf>
    <xf numFmtId="185" fontId="4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172" fontId="5" fillId="34" borderId="11" xfId="0" applyNumberFormat="1" applyFont="1" applyFill="1" applyBorder="1" applyAlignment="1">
      <alignment horizontal="center" vertical="center" wrapText="1"/>
    </xf>
    <xf numFmtId="185" fontId="5" fillId="34" borderId="11" xfId="0" applyNumberFormat="1" applyFont="1" applyFill="1" applyBorder="1" applyAlignment="1">
      <alignment horizontal="center" vertical="center" wrapText="1"/>
    </xf>
    <xf numFmtId="0" fontId="4" fillId="34" borderId="10" xfId="61" applyFont="1" applyFill="1" applyAlignment="1">
      <alignment horizontal="left" vertical="center" wrapText="1"/>
      <protection/>
    </xf>
    <xf numFmtId="2" fontId="4" fillId="34" borderId="11" xfId="0" applyNumberFormat="1" applyFont="1" applyFill="1" applyBorder="1" applyAlignment="1">
      <alignment horizontal="center" vertical="center"/>
    </xf>
    <xf numFmtId="184" fontId="4" fillId="34" borderId="11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5" fillId="34" borderId="10" xfId="61" applyFont="1" applyFill="1" applyAlignment="1">
      <alignment horizontal="left" vertical="center" wrapText="1"/>
      <protection/>
    </xf>
    <xf numFmtId="2" fontId="5" fillId="34" borderId="11" xfId="0" applyNumberFormat="1" applyFont="1" applyFill="1" applyBorder="1" applyAlignment="1">
      <alignment horizontal="center" vertical="center"/>
    </xf>
    <xf numFmtId="175" fontId="4" fillId="34" borderId="11" xfId="0" applyNumberFormat="1" applyFont="1" applyFill="1" applyBorder="1" applyAlignment="1">
      <alignment horizontal="center" vertical="center" wrapText="1"/>
    </xf>
    <xf numFmtId="175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vertical="center" wrapText="1"/>
    </xf>
    <xf numFmtId="184" fontId="6" fillId="34" borderId="11" xfId="0" applyNumberFormat="1" applyFont="1" applyFill="1" applyBorder="1" applyAlignment="1">
      <alignment horizontal="center" vertical="center" wrapText="1"/>
    </xf>
    <xf numFmtId="174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/>
    </xf>
    <xf numFmtId="174" fontId="5" fillId="34" borderId="12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/>
    </xf>
    <xf numFmtId="174" fontId="6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171" fontId="6" fillId="34" borderId="11" xfId="0" applyNumberFormat="1" applyFont="1" applyFill="1" applyBorder="1" applyAlignment="1">
      <alignment horizontal="center" vertical="center" wrapText="1"/>
    </xf>
    <xf numFmtId="171" fontId="5" fillId="34" borderId="11" xfId="0" applyNumberFormat="1" applyFont="1" applyFill="1" applyBorder="1" applyAlignment="1">
      <alignment horizontal="center" vertical="center" wrapText="1"/>
    </xf>
    <xf numFmtId="172" fontId="6" fillId="34" borderId="11" xfId="0" applyNumberFormat="1" applyFont="1" applyFill="1" applyBorder="1" applyAlignment="1">
      <alignment horizontal="center" vertical="center" wrapText="1"/>
    </xf>
    <xf numFmtId="185" fontId="6" fillId="34" borderId="11" xfId="0" applyNumberFormat="1" applyFont="1" applyFill="1" applyBorder="1" applyAlignment="1">
      <alignment horizontal="center"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75" fontId="6" fillId="34" borderId="11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6" fillId="34" borderId="14" xfId="0" applyNumberFormat="1" applyFont="1" applyFill="1" applyBorder="1" applyAlignment="1">
      <alignment horizontal="center" vertical="center"/>
    </xf>
    <xf numFmtId="174" fontId="4" fillId="34" borderId="11" xfId="0" applyNumberFormat="1" applyFont="1" applyFill="1" applyBorder="1" applyAlignment="1">
      <alignment horizontal="center" vertical="center"/>
    </xf>
    <xf numFmtId="174" fontId="5" fillId="34" borderId="11" xfId="0" applyNumberFormat="1" applyFont="1" applyFill="1" applyBorder="1" applyAlignment="1">
      <alignment horizontal="center" vertical="center"/>
    </xf>
    <xf numFmtId="174" fontId="6" fillId="34" borderId="11" xfId="0" applyNumberFormat="1" applyFont="1" applyFill="1" applyBorder="1" applyAlignment="1">
      <alignment horizontal="center" vertical="center"/>
    </xf>
    <xf numFmtId="0" fontId="45" fillId="34" borderId="0" xfId="0" applyFont="1" applyFill="1" applyAlignment="1">
      <alignment/>
    </xf>
    <xf numFmtId="0" fontId="5" fillId="34" borderId="12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/>
    </xf>
    <xf numFmtId="165" fontId="5" fillId="34" borderId="11" xfId="0" applyNumberFormat="1" applyFont="1" applyFill="1" applyBorder="1" applyAlignment="1">
      <alignment horizontal="center" vertical="center" wrapText="1"/>
    </xf>
    <xf numFmtId="165" fontId="6" fillId="34" borderId="11" xfId="0" applyNumberFormat="1" applyFont="1" applyFill="1" applyBorder="1" applyAlignment="1">
      <alignment horizontal="center" vertical="center" wrapText="1"/>
    </xf>
    <xf numFmtId="176" fontId="5" fillId="34" borderId="11" xfId="0" applyNumberFormat="1" applyFont="1" applyFill="1" applyBorder="1" applyAlignment="1">
      <alignment horizontal="center" vertical="center"/>
    </xf>
    <xf numFmtId="176" fontId="6" fillId="34" borderId="11" xfId="0" applyNumberFormat="1" applyFont="1" applyFill="1" applyBorder="1" applyAlignment="1">
      <alignment horizontal="center" vertical="center"/>
    </xf>
    <xf numFmtId="175" fontId="4" fillId="34" borderId="11" xfId="0" applyNumberFormat="1" applyFont="1" applyFill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/>
    </xf>
    <xf numFmtId="185" fontId="10" fillId="34" borderId="11" xfId="0" applyNumberFormat="1" applyFont="1" applyFill="1" applyBorder="1" applyAlignment="1">
      <alignment horizontal="center" vertical="center"/>
    </xf>
    <xf numFmtId="185" fontId="6" fillId="34" borderId="11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175" fontId="10" fillId="34" borderId="11" xfId="0" applyNumberFormat="1" applyFont="1" applyFill="1" applyBorder="1" applyAlignment="1">
      <alignment horizontal="center" vertical="center" wrapText="1"/>
    </xf>
    <xf numFmtId="185" fontId="4" fillId="34" borderId="11" xfId="58" applyNumberFormat="1" applyFont="1" applyFill="1" applyBorder="1" applyAlignment="1">
      <alignment horizontal="center" vertical="center" wrapText="1"/>
    </xf>
    <xf numFmtId="185" fontId="5" fillId="34" borderId="11" xfId="58" applyNumberFormat="1" applyFont="1" applyFill="1" applyBorder="1" applyAlignment="1">
      <alignment horizontal="center" vertical="center" wrapText="1"/>
    </xf>
    <xf numFmtId="176" fontId="4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174" fontId="2" fillId="34" borderId="0" xfId="0" applyNumberFormat="1" applyFont="1" applyFill="1" applyAlignment="1">
      <alignment/>
    </xf>
    <xf numFmtId="0" fontId="7" fillId="34" borderId="0" xfId="0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tabSelected="1" zoomScalePageLayoutView="0" workbookViewId="0" topLeftCell="A130">
      <selection activeCell="A143" sqref="A143"/>
    </sheetView>
  </sheetViews>
  <sheetFormatPr defaultColWidth="9.140625" defaultRowHeight="12.75"/>
  <cols>
    <col min="1" max="1" width="59.8515625" style="5" customWidth="1"/>
    <col min="2" max="2" width="26.140625" style="76" customWidth="1"/>
    <col min="3" max="3" width="17.00390625" style="77" customWidth="1"/>
    <col min="4" max="4" width="16.57421875" style="4" customWidth="1"/>
    <col min="5" max="5" width="20.8515625" style="4" bestFit="1" customWidth="1"/>
    <col min="6" max="16384" width="9.140625" style="4" customWidth="1"/>
  </cols>
  <sheetData>
    <row r="1" spans="1:3" ht="15">
      <c r="A1" s="3"/>
      <c r="B1" s="78" t="s">
        <v>275</v>
      </c>
      <c r="C1" s="78"/>
    </row>
    <row r="2" spans="2:3" ht="15">
      <c r="B2" s="78" t="s">
        <v>0</v>
      </c>
      <c r="C2" s="78"/>
    </row>
    <row r="3" spans="2:3" ht="15">
      <c r="B3" s="78" t="s">
        <v>276</v>
      </c>
      <c r="C3" s="78"/>
    </row>
    <row r="4" spans="2:3" ht="15" customHeight="1">
      <c r="B4" s="6"/>
      <c r="C4" s="7"/>
    </row>
    <row r="5" spans="1:3" s="8" customFormat="1" ht="18" customHeight="1">
      <c r="A5" s="79" t="s">
        <v>269</v>
      </c>
      <c r="B5" s="79"/>
      <c r="C5" s="79"/>
    </row>
    <row r="6" spans="1:3" ht="15" customHeight="1">
      <c r="A6" s="9"/>
      <c r="B6" s="10"/>
      <c r="C6" s="11" t="s">
        <v>1</v>
      </c>
    </row>
    <row r="7" spans="1:3" ht="26.25" customHeight="1">
      <c r="A7" s="12" t="s">
        <v>2</v>
      </c>
      <c r="B7" s="12" t="s">
        <v>3</v>
      </c>
      <c r="C7" s="13" t="s">
        <v>270</v>
      </c>
    </row>
    <row r="8" spans="1:3" s="16" customFormat="1" ht="12">
      <c r="A8" s="14">
        <v>1</v>
      </c>
      <c r="B8" s="14">
        <v>2</v>
      </c>
      <c r="C8" s="15">
        <v>3</v>
      </c>
    </row>
    <row r="9" spans="1:3" s="16" customFormat="1" ht="12.75">
      <c r="A9" s="17" t="s">
        <v>4</v>
      </c>
      <c r="B9" s="18" t="s">
        <v>5</v>
      </c>
      <c r="C9" s="13">
        <f>C10+C19+C30+C38+C45+C62+C66+C73+C84+C107-C15</f>
        <v>42161.9</v>
      </c>
    </row>
    <row r="10" spans="1:3" s="16" customFormat="1" ht="12.75">
      <c r="A10" s="19" t="s">
        <v>6</v>
      </c>
      <c r="B10" s="18" t="s">
        <v>7</v>
      </c>
      <c r="C10" s="13">
        <f>C11</f>
        <v>19482</v>
      </c>
    </row>
    <row r="11" spans="1:3" s="16" customFormat="1" ht="32.25" customHeight="1">
      <c r="A11" s="20" t="s">
        <v>8</v>
      </c>
      <c r="B11" s="21" t="s">
        <v>9</v>
      </c>
      <c r="C11" s="22">
        <f>C12-C13+C14</f>
        <v>19482</v>
      </c>
    </row>
    <row r="12" spans="1:3" s="16" customFormat="1" ht="58.5" customHeight="1">
      <c r="A12" s="20" t="s">
        <v>180</v>
      </c>
      <c r="B12" s="21" t="s">
        <v>10</v>
      </c>
      <c r="C12" s="22">
        <v>19897</v>
      </c>
    </row>
    <row r="13" spans="1:3" s="16" customFormat="1" ht="41.25" customHeight="1">
      <c r="A13" s="20" t="s">
        <v>92</v>
      </c>
      <c r="B13" s="23" t="s">
        <v>79</v>
      </c>
      <c r="C13" s="24">
        <v>800</v>
      </c>
    </row>
    <row r="14" spans="1:3" s="16" customFormat="1" ht="42" customHeight="1">
      <c r="A14" s="20" t="s">
        <v>181</v>
      </c>
      <c r="B14" s="21" t="s">
        <v>80</v>
      </c>
      <c r="C14" s="22">
        <v>385</v>
      </c>
    </row>
    <row r="15" spans="1:3" ht="36.75" customHeight="1">
      <c r="A15" s="19" t="s">
        <v>123</v>
      </c>
      <c r="B15" s="18" t="s">
        <v>124</v>
      </c>
      <c r="C15" s="25">
        <f>C16</f>
        <v>2751</v>
      </c>
    </row>
    <row r="16" spans="1:3" ht="30.75" customHeight="1">
      <c r="A16" s="26" t="s">
        <v>125</v>
      </c>
      <c r="B16" s="21" t="s">
        <v>126</v>
      </c>
      <c r="C16" s="24">
        <f>SUM(C17:C18)</f>
        <v>2751</v>
      </c>
    </row>
    <row r="17" spans="1:3" ht="65.25" customHeight="1">
      <c r="A17" s="26" t="s">
        <v>164</v>
      </c>
      <c r="B17" s="21" t="s">
        <v>127</v>
      </c>
      <c r="C17" s="24">
        <v>1958</v>
      </c>
    </row>
    <row r="18" spans="1:3" ht="65.25" customHeight="1">
      <c r="A18" s="26" t="s">
        <v>165</v>
      </c>
      <c r="B18" s="21" t="s">
        <v>128</v>
      </c>
      <c r="C18" s="24">
        <v>793</v>
      </c>
    </row>
    <row r="19" spans="1:3" ht="24.75" customHeight="1">
      <c r="A19" s="19" t="s">
        <v>11</v>
      </c>
      <c r="B19" s="18" t="s">
        <v>12</v>
      </c>
      <c r="C19" s="13">
        <f>C20-C24-C26+C28</f>
        <v>4671.5</v>
      </c>
    </row>
    <row r="20" spans="1:3" ht="38.25" customHeight="1">
      <c r="A20" s="19" t="s">
        <v>81</v>
      </c>
      <c r="B20" s="18" t="s">
        <v>13</v>
      </c>
      <c r="C20" s="13">
        <f>C21+C22+C23</f>
        <v>13430</v>
      </c>
    </row>
    <row r="21" spans="1:3" ht="37.5" customHeight="1">
      <c r="A21" s="20" t="s">
        <v>190</v>
      </c>
      <c r="B21" s="21" t="s">
        <v>86</v>
      </c>
      <c r="C21" s="22">
        <v>12430</v>
      </c>
    </row>
    <row r="22" spans="1:3" ht="60.75" customHeight="1">
      <c r="A22" s="20" t="s">
        <v>201</v>
      </c>
      <c r="B22" s="21" t="s">
        <v>87</v>
      </c>
      <c r="C22" s="22">
        <v>1000</v>
      </c>
    </row>
    <row r="23" spans="1:3" ht="45" customHeight="1">
      <c r="A23" s="26" t="s">
        <v>237</v>
      </c>
      <c r="B23" s="27" t="s">
        <v>238</v>
      </c>
      <c r="C23" s="28">
        <v>0</v>
      </c>
    </row>
    <row r="24" spans="1:3" ht="25.5">
      <c r="A24" s="19" t="s">
        <v>14</v>
      </c>
      <c r="B24" s="18" t="s">
        <v>129</v>
      </c>
      <c r="C24" s="25">
        <f>C25</f>
        <v>10500</v>
      </c>
    </row>
    <row r="25" spans="1:3" ht="27" customHeight="1">
      <c r="A25" s="20" t="s">
        <v>14</v>
      </c>
      <c r="B25" s="21" t="s">
        <v>88</v>
      </c>
      <c r="C25" s="29">
        <v>10500</v>
      </c>
    </row>
    <row r="26" spans="1:5" ht="27" customHeight="1">
      <c r="A26" s="30" t="s">
        <v>102</v>
      </c>
      <c r="B26" s="31" t="s">
        <v>103</v>
      </c>
      <c r="C26" s="32">
        <f>C27</f>
        <v>8.5</v>
      </c>
      <c r="E26" s="33"/>
    </row>
    <row r="27" spans="1:3" ht="40.5" customHeight="1">
      <c r="A27" s="34" t="s">
        <v>102</v>
      </c>
      <c r="B27" s="35" t="s">
        <v>104</v>
      </c>
      <c r="C27" s="24">
        <v>8.5</v>
      </c>
    </row>
    <row r="28" spans="1:3" ht="40.5" customHeight="1">
      <c r="A28" s="30" t="s">
        <v>120</v>
      </c>
      <c r="B28" s="31" t="s">
        <v>119</v>
      </c>
      <c r="C28" s="13">
        <f>C29</f>
        <v>1750</v>
      </c>
    </row>
    <row r="29" spans="1:3" ht="38.25" customHeight="1">
      <c r="A29" s="34" t="s">
        <v>121</v>
      </c>
      <c r="B29" s="35" t="s">
        <v>122</v>
      </c>
      <c r="C29" s="22">
        <v>1750</v>
      </c>
    </row>
    <row r="30" spans="1:3" ht="27.75" customHeight="1">
      <c r="A30" s="19" t="s">
        <v>15</v>
      </c>
      <c r="B30" s="18" t="s">
        <v>16</v>
      </c>
      <c r="C30" s="13">
        <f>C31+C33</f>
        <v>800</v>
      </c>
    </row>
    <row r="31" spans="1:3" ht="27.75" customHeight="1">
      <c r="A31" s="19" t="s">
        <v>17</v>
      </c>
      <c r="B31" s="18" t="s">
        <v>18</v>
      </c>
      <c r="C31" s="36">
        <f>C32</f>
        <v>600</v>
      </c>
    </row>
    <row r="32" spans="1:3" ht="57" customHeight="1">
      <c r="A32" s="20" t="s">
        <v>130</v>
      </c>
      <c r="B32" s="21" t="s">
        <v>19</v>
      </c>
      <c r="C32" s="37">
        <v>600</v>
      </c>
    </row>
    <row r="33" spans="1:3" ht="24.75" customHeight="1">
      <c r="A33" s="19" t="s">
        <v>20</v>
      </c>
      <c r="B33" s="18" t="s">
        <v>21</v>
      </c>
      <c r="C33" s="13">
        <f>C36-C34</f>
        <v>200</v>
      </c>
    </row>
    <row r="34" spans="1:3" ht="24.75" customHeight="1">
      <c r="A34" s="20" t="s">
        <v>182</v>
      </c>
      <c r="B34" s="21" t="s">
        <v>191</v>
      </c>
      <c r="C34" s="24">
        <f>C35</f>
        <v>1121</v>
      </c>
    </row>
    <row r="35" spans="1:3" ht="43.5" customHeight="1">
      <c r="A35" s="38" t="s">
        <v>184</v>
      </c>
      <c r="B35" s="2" t="s">
        <v>183</v>
      </c>
      <c r="C35" s="39">
        <v>1121</v>
      </c>
    </row>
    <row r="36" spans="1:3" ht="21.75" customHeight="1">
      <c r="A36" s="20" t="s">
        <v>186</v>
      </c>
      <c r="B36" s="21" t="s">
        <v>185</v>
      </c>
      <c r="C36" s="22">
        <f>SUM(C37)</f>
        <v>1321</v>
      </c>
    </row>
    <row r="37" spans="1:3" ht="37.5" customHeight="1">
      <c r="A37" s="38" t="s">
        <v>188</v>
      </c>
      <c r="B37" s="2" t="s">
        <v>187</v>
      </c>
      <c r="C37" s="40">
        <v>1321</v>
      </c>
    </row>
    <row r="38" spans="1:3" ht="12.75">
      <c r="A38" s="19" t="s">
        <v>22</v>
      </c>
      <c r="B38" s="18" t="s">
        <v>23</v>
      </c>
      <c r="C38" s="13">
        <f>C39+C41</f>
        <v>1639.8</v>
      </c>
    </row>
    <row r="39" spans="1:3" ht="30" customHeight="1">
      <c r="A39" s="20" t="s">
        <v>24</v>
      </c>
      <c r="B39" s="21" t="s">
        <v>25</v>
      </c>
      <c r="C39" s="22">
        <f>C40</f>
        <v>1596.6</v>
      </c>
    </row>
    <row r="40" spans="1:3" ht="43.5" customHeight="1">
      <c r="A40" s="38" t="s">
        <v>73</v>
      </c>
      <c r="B40" s="2" t="s">
        <v>26</v>
      </c>
      <c r="C40" s="40">
        <v>1596.6</v>
      </c>
    </row>
    <row r="41" spans="1:3" ht="30" customHeight="1">
      <c r="A41" s="20" t="s">
        <v>27</v>
      </c>
      <c r="B41" s="21" t="s">
        <v>28</v>
      </c>
      <c r="C41" s="22">
        <f>C42+C43</f>
        <v>43.2</v>
      </c>
    </row>
    <row r="42" spans="1:3" ht="27" customHeight="1">
      <c r="A42" s="20" t="s">
        <v>192</v>
      </c>
      <c r="B42" s="21" t="s">
        <v>198</v>
      </c>
      <c r="C42" s="37">
        <v>0</v>
      </c>
    </row>
    <row r="43" spans="1:3" ht="54.75" customHeight="1">
      <c r="A43" s="20" t="s">
        <v>271</v>
      </c>
      <c r="B43" s="21" t="s">
        <v>131</v>
      </c>
      <c r="C43" s="22">
        <f>C44</f>
        <v>43.2</v>
      </c>
    </row>
    <row r="44" spans="1:3" ht="82.5" customHeight="1">
      <c r="A44" s="38" t="s">
        <v>115</v>
      </c>
      <c r="B44" s="41" t="s">
        <v>116</v>
      </c>
      <c r="C44" s="40">
        <v>43.2</v>
      </c>
    </row>
    <row r="45" spans="1:3" ht="38.25">
      <c r="A45" s="19" t="s">
        <v>29</v>
      </c>
      <c r="B45" s="18" t="s">
        <v>30</v>
      </c>
      <c r="C45" s="13">
        <f>SUM(C48+C59+C46+C56)</f>
        <v>7870.500000000001</v>
      </c>
    </row>
    <row r="46" spans="1:3" ht="51">
      <c r="A46" s="20" t="s">
        <v>74</v>
      </c>
      <c r="B46" s="42" t="s">
        <v>171</v>
      </c>
      <c r="C46" s="43">
        <f>C47</f>
        <v>66</v>
      </c>
    </row>
    <row r="47" spans="1:3" ht="38.25">
      <c r="A47" s="38" t="s">
        <v>31</v>
      </c>
      <c r="B47" s="44" t="s">
        <v>132</v>
      </c>
      <c r="C47" s="45">
        <v>66</v>
      </c>
    </row>
    <row r="48" spans="1:3" ht="63.75">
      <c r="A48" s="20" t="s">
        <v>82</v>
      </c>
      <c r="B48" s="21" t="s">
        <v>32</v>
      </c>
      <c r="C48" s="22">
        <f>SUM(C49+C51+C53)</f>
        <v>3989.6000000000004</v>
      </c>
    </row>
    <row r="49" spans="1:3" ht="51">
      <c r="A49" s="20" t="s">
        <v>133</v>
      </c>
      <c r="B49" s="21" t="s">
        <v>77</v>
      </c>
      <c r="C49" s="22">
        <f>SUM(C50)</f>
        <v>3069.3</v>
      </c>
    </row>
    <row r="50" spans="1:3" ht="63.75">
      <c r="A50" s="38" t="s">
        <v>33</v>
      </c>
      <c r="B50" s="2" t="s">
        <v>89</v>
      </c>
      <c r="C50" s="40">
        <v>3069.3</v>
      </c>
    </row>
    <row r="51" spans="1:3" ht="63.75">
      <c r="A51" s="20" t="s">
        <v>83</v>
      </c>
      <c r="B51" s="46" t="s">
        <v>34</v>
      </c>
      <c r="C51" s="22">
        <f>C52</f>
        <v>918.3</v>
      </c>
    </row>
    <row r="52" spans="1:3" ht="76.5">
      <c r="A52" s="1" t="s">
        <v>139</v>
      </c>
      <c r="B52" s="2" t="s">
        <v>35</v>
      </c>
      <c r="C52" s="40">
        <v>918.3</v>
      </c>
    </row>
    <row r="53" spans="1:3" ht="51">
      <c r="A53" s="26" t="s">
        <v>263</v>
      </c>
      <c r="B53" s="27" t="s">
        <v>264</v>
      </c>
      <c r="C53" s="47">
        <f>C54</f>
        <v>2</v>
      </c>
    </row>
    <row r="54" spans="1:3" ht="51">
      <c r="A54" s="26" t="s">
        <v>266</v>
      </c>
      <c r="B54" s="27" t="s">
        <v>268</v>
      </c>
      <c r="C54" s="48">
        <f>C55</f>
        <v>2</v>
      </c>
    </row>
    <row r="55" spans="1:3" ht="75.75" customHeight="1">
      <c r="A55" s="1" t="s">
        <v>267</v>
      </c>
      <c r="B55" s="41" t="s">
        <v>265</v>
      </c>
      <c r="C55" s="47">
        <v>2</v>
      </c>
    </row>
    <row r="56" spans="1:3" ht="25.5">
      <c r="A56" s="20" t="s">
        <v>135</v>
      </c>
      <c r="B56" s="21" t="s">
        <v>136</v>
      </c>
      <c r="C56" s="22">
        <f>C57</f>
        <v>46.6</v>
      </c>
    </row>
    <row r="57" spans="1:3" ht="43.5" customHeight="1">
      <c r="A57" s="20" t="s">
        <v>138</v>
      </c>
      <c r="B57" s="21" t="s">
        <v>137</v>
      </c>
      <c r="C57" s="22">
        <f>C58</f>
        <v>46.6</v>
      </c>
    </row>
    <row r="58" spans="1:3" ht="38.25">
      <c r="A58" s="1" t="s">
        <v>134</v>
      </c>
      <c r="B58" s="2" t="s">
        <v>105</v>
      </c>
      <c r="C58" s="40">
        <v>46.6</v>
      </c>
    </row>
    <row r="59" spans="1:3" ht="63.75">
      <c r="A59" s="20" t="s">
        <v>84</v>
      </c>
      <c r="B59" s="21" t="s">
        <v>36</v>
      </c>
      <c r="C59" s="22">
        <f>C60</f>
        <v>3768.3</v>
      </c>
    </row>
    <row r="60" spans="1:3" ht="63.75">
      <c r="A60" s="20" t="s">
        <v>85</v>
      </c>
      <c r="B60" s="21" t="s">
        <v>37</v>
      </c>
      <c r="C60" s="22">
        <f>C61</f>
        <v>3768.3</v>
      </c>
    </row>
    <row r="61" spans="1:3" ht="63.75">
      <c r="A61" s="38" t="s">
        <v>140</v>
      </c>
      <c r="B61" s="2" t="s">
        <v>38</v>
      </c>
      <c r="C61" s="40">
        <v>3768.3</v>
      </c>
    </row>
    <row r="62" spans="1:3" ht="12.75">
      <c r="A62" s="19" t="s">
        <v>39</v>
      </c>
      <c r="B62" s="18" t="s">
        <v>40</v>
      </c>
      <c r="C62" s="13">
        <f>C63</f>
        <v>395.2</v>
      </c>
    </row>
    <row r="63" spans="1:3" ht="12.75">
      <c r="A63" s="20" t="s">
        <v>142</v>
      </c>
      <c r="B63" s="21" t="s">
        <v>141</v>
      </c>
      <c r="C63" s="22">
        <f>C64+C65</f>
        <v>395.2</v>
      </c>
    </row>
    <row r="64" spans="1:3" ht="25.5">
      <c r="A64" s="38" t="s">
        <v>143</v>
      </c>
      <c r="B64" s="2" t="s">
        <v>106</v>
      </c>
      <c r="C64" s="49">
        <v>1.9</v>
      </c>
    </row>
    <row r="65" spans="1:3" ht="12.75">
      <c r="A65" s="38" t="s">
        <v>144</v>
      </c>
      <c r="B65" s="2" t="s">
        <v>107</v>
      </c>
      <c r="C65" s="40">
        <v>393.3</v>
      </c>
    </row>
    <row r="66" spans="1:3" ht="25.5">
      <c r="A66" s="19" t="s">
        <v>90</v>
      </c>
      <c r="B66" s="18" t="s">
        <v>41</v>
      </c>
      <c r="C66" s="13">
        <f>C70-C67</f>
        <v>835.8</v>
      </c>
    </row>
    <row r="67" spans="1:3" ht="12.75">
      <c r="A67" s="20" t="s">
        <v>145</v>
      </c>
      <c r="B67" s="21" t="s">
        <v>146</v>
      </c>
      <c r="C67" s="29">
        <f>C68</f>
        <v>294.2</v>
      </c>
    </row>
    <row r="68" spans="1:3" ht="12.75">
      <c r="A68" s="20" t="s">
        <v>93</v>
      </c>
      <c r="B68" s="21" t="s">
        <v>94</v>
      </c>
      <c r="C68" s="29">
        <f>C69</f>
        <v>294.2</v>
      </c>
    </row>
    <row r="69" spans="1:3" ht="25.5">
      <c r="A69" s="38" t="s">
        <v>96</v>
      </c>
      <c r="B69" s="2" t="s">
        <v>95</v>
      </c>
      <c r="C69" s="50">
        <v>294.2</v>
      </c>
    </row>
    <row r="70" spans="1:3" ht="12.75">
      <c r="A70" s="20" t="s">
        <v>147</v>
      </c>
      <c r="B70" s="21" t="s">
        <v>148</v>
      </c>
      <c r="C70" s="22">
        <f>SUM(C71)</f>
        <v>1130</v>
      </c>
    </row>
    <row r="71" spans="1:3" ht="12.75">
      <c r="A71" s="20" t="s">
        <v>97</v>
      </c>
      <c r="B71" s="21" t="s">
        <v>98</v>
      </c>
      <c r="C71" s="22">
        <f>SUM(C72)</f>
        <v>1130</v>
      </c>
    </row>
    <row r="72" spans="1:3" ht="25.5">
      <c r="A72" s="38" t="s">
        <v>99</v>
      </c>
      <c r="B72" s="2" t="s">
        <v>100</v>
      </c>
      <c r="C72" s="40">
        <v>1130</v>
      </c>
    </row>
    <row r="73" spans="1:3" ht="25.5">
      <c r="A73" s="19" t="s">
        <v>42</v>
      </c>
      <c r="B73" s="18" t="s">
        <v>43</v>
      </c>
      <c r="C73" s="36">
        <f>C74-C77</f>
        <v>736.1999999999998</v>
      </c>
    </row>
    <row r="74" spans="1:3" ht="63.75">
      <c r="A74" s="20" t="s">
        <v>172</v>
      </c>
      <c r="B74" s="21" t="s">
        <v>44</v>
      </c>
      <c r="C74" s="22">
        <f>C75</f>
        <v>3916.6</v>
      </c>
    </row>
    <row r="75" spans="1:3" ht="76.5">
      <c r="A75" s="20" t="s">
        <v>189</v>
      </c>
      <c r="B75" s="21" t="s">
        <v>149</v>
      </c>
      <c r="C75" s="22">
        <f>C76</f>
        <v>3916.6</v>
      </c>
    </row>
    <row r="76" spans="1:3" ht="76.5">
      <c r="A76" s="38" t="s">
        <v>150</v>
      </c>
      <c r="B76" s="2" t="s">
        <v>91</v>
      </c>
      <c r="C76" s="40">
        <v>3916.6</v>
      </c>
    </row>
    <row r="77" spans="1:3" ht="25.5">
      <c r="A77" s="20" t="s">
        <v>173</v>
      </c>
      <c r="B77" s="21" t="s">
        <v>45</v>
      </c>
      <c r="C77" s="29">
        <f>C78+C80-C82</f>
        <v>3180.4</v>
      </c>
    </row>
    <row r="78" spans="1:3" ht="25.5">
      <c r="A78" s="20" t="s">
        <v>46</v>
      </c>
      <c r="B78" s="21" t="s">
        <v>47</v>
      </c>
      <c r="C78" s="29">
        <f>C79</f>
        <v>3060.8</v>
      </c>
    </row>
    <row r="79" spans="1:3" ht="38.25">
      <c r="A79" s="38" t="s">
        <v>197</v>
      </c>
      <c r="B79" s="2" t="s">
        <v>48</v>
      </c>
      <c r="C79" s="39">
        <v>3060.8</v>
      </c>
    </row>
    <row r="80" spans="1:3" ht="38.25">
      <c r="A80" s="20" t="s">
        <v>169</v>
      </c>
      <c r="B80" s="21" t="s">
        <v>168</v>
      </c>
      <c r="C80" s="29">
        <f>C81</f>
        <v>264.4</v>
      </c>
    </row>
    <row r="81" spans="1:3" ht="38.25">
      <c r="A81" s="38" t="s">
        <v>272</v>
      </c>
      <c r="B81" s="2" t="s">
        <v>167</v>
      </c>
      <c r="C81" s="50">
        <v>264.4</v>
      </c>
    </row>
    <row r="82" spans="1:3" ht="51">
      <c r="A82" s="20" t="s">
        <v>240</v>
      </c>
      <c r="B82" s="21" t="s">
        <v>242</v>
      </c>
      <c r="C82" s="28">
        <f>C83</f>
        <v>144.8</v>
      </c>
    </row>
    <row r="83" spans="1:3" ht="63.75">
      <c r="A83" s="38" t="s">
        <v>241</v>
      </c>
      <c r="B83" s="2" t="s">
        <v>239</v>
      </c>
      <c r="C83" s="49">
        <v>144.8</v>
      </c>
    </row>
    <row r="84" spans="1:3" ht="17.25" customHeight="1">
      <c r="A84" s="19" t="s">
        <v>49</v>
      </c>
      <c r="B84" s="18" t="s">
        <v>50</v>
      </c>
      <c r="C84" s="13">
        <f>C88+C89+C92+C95+C96+C100+C102+C104+C105-C85</f>
        <v>8443</v>
      </c>
    </row>
    <row r="85" spans="1:3" ht="25.5">
      <c r="A85" s="20" t="s">
        <v>51</v>
      </c>
      <c r="B85" s="21" t="s">
        <v>52</v>
      </c>
      <c r="C85" s="29">
        <f>C86-C87</f>
        <v>239</v>
      </c>
    </row>
    <row r="86" spans="1:3" ht="63.75">
      <c r="A86" s="38" t="s">
        <v>174</v>
      </c>
      <c r="B86" s="2" t="s">
        <v>53</v>
      </c>
      <c r="C86" s="50">
        <v>251</v>
      </c>
    </row>
    <row r="87" spans="1:3" ht="51">
      <c r="A87" s="38" t="s">
        <v>261</v>
      </c>
      <c r="B87" s="2" t="s">
        <v>262</v>
      </c>
      <c r="C87" s="51">
        <v>12</v>
      </c>
    </row>
    <row r="88" spans="1:3" ht="51">
      <c r="A88" s="26" t="s">
        <v>175</v>
      </c>
      <c r="B88" s="42" t="s">
        <v>159</v>
      </c>
      <c r="C88" s="22">
        <v>30</v>
      </c>
    </row>
    <row r="89" spans="1:3" ht="51">
      <c r="A89" s="20" t="s">
        <v>244</v>
      </c>
      <c r="B89" s="27" t="s">
        <v>243</v>
      </c>
      <c r="C89" s="37">
        <f>C90+C91</f>
        <v>81.3</v>
      </c>
    </row>
    <row r="90" spans="1:3" ht="51">
      <c r="A90" s="38" t="s">
        <v>247</v>
      </c>
      <c r="B90" s="41" t="s">
        <v>245</v>
      </c>
      <c r="C90" s="52">
        <v>31</v>
      </c>
    </row>
    <row r="91" spans="1:3" ht="38.25">
      <c r="A91" s="38" t="s">
        <v>248</v>
      </c>
      <c r="B91" s="41" t="s">
        <v>246</v>
      </c>
      <c r="C91" s="52">
        <v>50.3</v>
      </c>
    </row>
    <row r="92" spans="1:3" ht="89.25">
      <c r="A92" s="20" t="s">
        <v>118</v>
      </c>
      <c r="B92" s="42" t="s">
        <v>117</v>
      </c>
      <c r="C92" s="22">
        <f>-C93+C94</f>
        <v>1335</v>
      </c>
    </row>
    <row r="93" spans="1:3" ht="25.5">
      <c r="A93" s="38" t="s">
        <v>176</v>
      </c>
      <c r="B93" s="44" t="s">
        <v>108</v>
      </c>
      <c r="C93" s="50">
        <v>33</v>
      </c>
    </row>
    <row r="94" spans="1:3" ht="25.5">
      <c r="A94" s="38" t="s">
        <v>151</v>
      </c>
      <c r="B94" s="44" t="s">
        <v>109</v>
      </c>
      <c r="C94" s="40">
        <v>1368</v>
      </c>
    </row>
    <row r="95" spans="1:3" ht="38.25">
      <c r="A95" s="20" t="s">
        <v>177</v>
      </c>
      <c r="B95" s="21" t="s">
        <v>54</v>
      </c>
      <c r="C95" s="22">
        <v>426</v>
      </c>
    </row>
    <row r="96" spans="1:3" ht="25.5">
      <c r="A96" s="20" t="s">
        <v>254</v>
      </c>
      <c r="B96" s="21" t="s">
        <v>253</v>
      </c>
      <c r="C96" s="22">
        <f>C97+C99</f>
        <v>515</v>
      </c>
    </row>
    <row r="97" spans="1:3" ht="38.25">
      <c r="A97" s="38" t="s">
        <v>251</v>
      </c>
      <c r="B97" s="2" t="s">
        <v>250</v>
      </c>
      <c r="C97" s="52">
        <f>C98</f>
        <v>65</v>
      </c>
    </row>
    <row r="98" spans="1:3" ht="38.25">
      <c r="A98" s="38" t="s">
        <v>252</v>
      </c>
      <c r="B98" s="2" t="s">
        <v>249</v>
      </c>
      <c r="C98" s="52">
        <v>65</v>
      </c>
    </row>
    <row r="99" spans="1:3" ht="25.5">
      <c r="A99" s="20" t="s">
        <v>208</v>
      </c>
      <c r="B99" s="21" t="s">
        <v>207</v>
      </c>
      <c r="C99" s="22">
        <v>450</v>
      </c>
    </row>
    <row r="100" spans="1:3" ht="51">
      <c r="A100" s="20" t="s">
        <v>193</v>
      </c>
      <c r="B100" s="21" t="s">
        <v>161</v>
      </c>
      <c r="C100" s="48">
        <f>C101</f>
        <v>250</v>
      </c>
    </row>
    <row r="101" spans="1:3" ht="51">
      <c r="A101" s="38" t="s">
        <v>194</v>
      </c>
      <c r="B101" s="2" t="s">
        <v>160</v>
      </c>
      <c r="C101" s="47">
        <v>250</v>
      </c>
    </row>
    <row r="102" spans="1:3" ht="51">
      <c r="A102" s="20" t="s">
        <v>273</v>
      </c>
      <c r="B102" s="21" t="s">
        <v>152</v>
      </c>
      <c r="C102" s="22">
        <f>C103</f>
        <v>570</v>
      </c>
    </row>
    <row r="103" spans="1:3" ht="63.75">
      <c r="A103" s="38" t="s">
        <v>274</v>
      </c>
      <c r="B103" s="2" t="s">
        <v>158</v>
      </c>
      <c r="C103" s="40">
        <v>570</v>
      </c>
    </row>
    <row r="104" spans="1:3" ht="51">
      <c r="A104" s="20" t="s">
        <v>163</v>
      </c>
      <c r="B104" s="21" t="s">
        <v>162</v>
      </c>
      <c r="C104" s="22">
        <v>555</v>
      </c>
    </row>
    <row r="105" spans="1:3" ht="25.5">
      <c r="A105" s="20" t="s">
        <v>55</v>
      </c>
      <c r="B105" s="21" t="s">
        <v>56</v>
      </c>
      <c r="C105" s="22">
        <f>C106</f>
        <v>4919.7</v>
      </c>
    </row>
    <row r="106" spans="1:3" ht="38.25">
      <c r="A106" s="38" t="s">
        <v>203</v>
      </c>
      <c r="B106" s="2" t="s">
        <v>57</v>
      </c>
      <c r="C106" s="40">
        <v>4919.7</v>
      </c>
    </row>
    <row r="107" spans="1:3" ht="12.75">
      <c r="A107" s="19" t="s">
        <v>110</v>
      </c>
      <c r="B107" s="53" t="s">
        <v>111</v>
      </c>
      <c r="C107" s="36">
        <f>C108</f>
        <v>38.9</v>
      </c>
    </row>
    <row r="108" spans="1:3" ht="12.75">
      <c r="A108" s="20" t="s">
        <v>156</v>
      </c>
      <c r="B108" s="54" t="s">
        <v>157</v>
      </c>
      <c r="C108" s="37">
        <f>C109</f>
        <v>38.9</v>
      </c>
    </row>
    <row r="109" spans="1:3" ht="19.5" customHeight="1">
      <c r="A109" s="1" t="s">
        <v>112</v>
      </c>
      <c r="B109" s="55" t="s">
        <v>113</v>
      </c>
      <c r="C109" s="52">
        <v>38.9</v>
      </c>
    </row>
    <row r="110" spans="1:3" ht="21.75" customHeight="1">
      <c r="A110" s="17" t="s">
        <v>58</v>
      </c>
      <c r="B110" s="18" t="s">
        <v>59</v>
      </c>
      <c r="C110" s="56">
        <f>C111+C140-C142-C138</f>
        <v>274278.49999999994</v>
      </c>
    </row>
    <row r="111" spans="1:3" ht="33.75" customHeight="1">
      <c r="A111" s="20" t="s">
        <v>60</v>
      </c>
      <c r="B111" s="21" t="s">
        <v>61</v>
      </c>
      <c r="C111" s="57">
        <f>C112+C117+C126+C135</f>
        <v>290762.69999999995</v>
      </c>
    </row>
    <row r="112" spans="1:3" ht="25.5">
      <c r="A112" s="19" t="s">
        <v>199</v>
      </c>
      <c r="B112" s="18" t="s">
        <v>209</v>
      </c>
      <c r="C112" s="56">
        <f>C113+C115</f>
        <v>116903.79999999999</v>
      </c>
    </row>
    <row r="113" spans="1:3" ht="30.75" customHeight="1">
      <c r="A113" s="20" t="s">
        <v>62</v>
      </c>
      <c r="B113" s="21" t="s">
        <v>210</v>
      </c>
      <c r="C113" s="22">
        <f>SUM(C114)</f>
        <v>91422.4</v>
      </c>
    </row>
    <row r="114" spans="1:3" ht="30.75" customHeight="1">
      <c r="A114" s="38" t="s">
        <v>63</v>
      </c>
      <c r="B114" s="2" t="s">
        <v>211</v>
      </c>
      <c r="C114" s="58">
        <f>30535.3+60887.1</f>
        <v>91422.4</v>
      </c>
    </row>
    <row r="115" spans="1:3" ht="30.75" customHeight="1">
      <c r="A115" s="20" t="s">
        <v>75</v>
      </c>
      <c r="B115" s="21" t="s">
        <v>212</v>
      </c>
      <c r="C115" s="57">
        <f>C116</f>
        <v>25481.4</v>
      </c>
    </row>
    <row r="116" spans="1:3" ht="30.75" customHeight="1">
      <c r="A116" s="38" t="s">
        <v>76</v>
      </c>
      <c r="B116" s="2" t="s">
        <v>213</v>
      </c>
      <c r="C116" s="58">
        <v>25481.4</v>
      </c>
    </row>
    <row r="117" spans="1:4" ht="25.5">
      <c r="A117" s="19" t="s">
        <v>153</v>
      </c>
      <c r="B117" s="18" t="s">
        <v>214</v>
      </c>
      <c r="C117" s="56">
        <f>C124+C120+C118+C122</f>
        <v>163527.5</v>
      </c>
      <c r="D117" s="59"/>
    </row>
    <row r="118" spans="1:3" ht="61.5" customHeight="1">
      <c r="A118" s="60" t="s">
        <v>78</v>
      </c>
      <c r="B118" s="61" t="s">
        <v>215</v>
      </c>
      <c r="C118" s="57">
        <f>C119</f>
        <v>2791.5</v>
      </c>
    </row>
    <row r="119" spans="1:3" ht="64.5" customHeight="1">
      <c r="A119" s="38" t="s">
        <v>101</v>
      </c>
      <c r="B119" s="2" t="s">
        <v>216</v>
      </c>
      <c r="C119" s="58">
        <f>1158.6+1632.9</f>
        <v>2791.5</v>
      </c>
    </row>
    <row r="120" spans="1:3" ht="29.25" customHeight="1">
      <c r="A120" s="20" t="s">
        <v>114</v>
      </c>
      <c r="B120" s="61" t="s">
        <v>217</v>
      </c>
      <c r="C120" s="37">
        <f>C121</f>
        <v>279.1</v>
      </c>
    </row>
    <row r="121" spans="1:4" ht="31.5" customHeight="1">
      <c r="A121" s="38" t="s">
        <v>170</v>
      </c>
      <c r="B121" s="2" t="s">
        <v>218</v>
      </c>
      <c r="C121" s="52">
        <f>241.3+37.8</f>
        <v>279.1</v>
      </c>
      <c r="D121" s="33"/>
    </row>
    <row r="122" spans="1:3" ht="48" customHeight="1">
      <c r="A122" s="38" t="s">
        <v>233</v>
      </c>
      <c r="B122" s="2" t="s">
        <v>234</v>
      </c>
      <c r="C122" s="40">
        <f>C123</f>
        <v>0</v>
      </c>
    </row>
    <row r="123" spans="1:3" ht="57.75" customHeight="1">
      <c r="A123" s="38" t="s">
        <v>236</v>
      </c>
      <c r="B123" s="2" t="s">
        <v>235</v>
      </c>
      <c r="C123" s="40">
        <v>0</v>
      </c>
    </row>
    <row r="124" spans="1:3" ht="21.75" customHeight="1">
      <c r="A124" s="20" t="s">
        <v>64</v>
      </c>
      <c r="B124" s="21" t="s">
        <v>219</v>
      </c>
      <c r="C124" s="57">
        <f>C125</f>
        <v>160456.9</v>
      </c>
    </row>
    <row r="125" spans="1:3" ht="27" customHeight="1">
      <c r="A125" s="38" t="s">
        <v>154</v>
      </c>
      <c r="B125" s="2" t="s">
        <v>220</v>
      </c>
      <c r="C125" s="58">
        <f>11297.3+3900+43000+844.4-972-0.3+570-4338+106155.5</f>
        <v>160456.9</v>
      </c>
    </row>
    <row r="126" spans="1:4" ht="25.5">
      <c r="A126" s="19" t="s">
        <v>200</v>
      </c>
      <c r="B126" s="18" t="s">
        <v>221</v>
      </c>
      <c r="C126" s="56">
        <f>C127+C129+C131+C133</f>
        <v>10253.599999999997</v>
      </c>
      <c r="D126" s="59"/>
    </row>
    <row r="127" spans="1:3" ht="33" customHeight="1">
      <c r="A127" s="20" t="s">
        <v>66</v>
      </c>
      <c r="B127" s="21" t="s">
        <v>224</v>
      </c>
      <c r="C127" s="57">
        <f>SUM(C128)</f>
        <v>8769.499999999998</v>
      </c>
    </row>
    <row r="128" spans="1:3" ht="34.5" customHeight="1">
      <c r="A128" s="38" t="s">
        <v>205</v>
      </c>
      <c r="B128" s="2" t="s">
        <v>225</v>
      </c>
      <c r="C128" s="58">
        <f>27433.2+18+1500-94.4-815+815-11203.7-3558.2-303+60-400-18-4664.4</f>
        <v>8769.499999999998</v>
      </c>
    </row>
    <row r="129" spans="1:3" ht="70.5" customHeight="1">
      <c r="A129" s="20" t="s">
        <v>196</v>
      </c>
      <c r="B129" s="21" t="s">
        <v>226</v>
      </c>
      <c r="C129" s="62">
        <f>C130</f>
        <v>-4531</v>
      </c>
    </row>
    <row r="130" spans="1:3" ht="78.75" customHeight="1">
      <c r="A130" s="38" t="s">
        <v>195</v>
      </c>
      <c r="B130" s="2" t="s">
        <v>227</v>
      </c>
      <c r="C130" s="63">
        <f>-4531</f>
        <v>-4531</v>
      </c>
    </row>
    <row r="131" spans="1:3" ht="58.5" customHeight="1">
      <c r="A131" s="20" t="s">
        <v>178</v>
      </c>
      <c r="B131" s="21" t="s">
        <v>228</v>
      </c>
      <c r="C131" s="64">
        <f>C132</f>
        <v>5961.2</v>
      </c>
    </row>
    <row r="132" spans="1:3" ht="59.25" customHeight="1">
      <c r="A132" s="38" t="s">
        <v>179</v>
      </c>
      <c r="B132" s="2" t="s">
        <v>229</v>
      </c>
      <c r="C132" s="65">
        <f>4162.9+1798.3</f>
        <v>5961.2</v>
      </c>
    </row>
    <row r="133" spans="1:3" s="33" customFormat="1" ht="27" customHeight="1">
      <c r="A133" s="20" t="s">
        <v>65</v>
      </c>
      <c r="B133" s="21" t="s">
        <v>222</v>
      </c>
      <c r="C133" s="64">
        <f>C134</f>
        <v>53.9</v>
      </c>
    </row>
    <row r="134" spans="1:3" ht="40.5" customHeight="1">
      <c r="A134" s="38" t="s">
        <v>204</v>
      </c>
      <c r="B134" s="2" t="s">
        <v>223</v>
      </c>
      <c r="C134" s="65">
        <f>36+17.9</f>
        <v>53.9</v>
      </c>
    </row>
    <row r="135" spans="1:4" ht="12.75">
      <c r="A135" s="19" t="s">
        <v>67</v>
      </c>
      <c r="B135" s="18" t="s">
        <v>230</v>
      </c>
      <c r="C135" s="66">
        <f>C136</f>
        <v>77.8</v>
      </c>
      <c r="D135" s="33"/>
    </row>
    <row r="136" spans="1:3" ht="12.75">
      <c r="A136" s="26" t="s">
        <v>68</v>
      </c>
      <c r="B136" s="21" t="s">
        <v>231</v>
      </c>
      <c r="C136" s="67">
        <f>SUM(C137)</f>
        <v>77.8</v>
      </c>
    </row>
    <row r="137" spans="1:3" ht="25.5">
      <c r="A137" s="1" t="s">
        <v>206</v>
      </c>
      <c r="B137" s="2" t="s">
        <v>232</v>
      </c>
      <c r="C137" s="68">
        <f>-6.3+90-5.9</f>
        <v>77.8</v>
      </c>
    </row>
    <row r="138" spans="1:3" ht="21.75" customHeight="1">
      <c r="A138" s="19" t="s">
        <v>69</v>
      </c>
      <c r="B138" s="18" t="s">
        <v>70</v>
      </c>
      <c r="C138" s="69">
        <f>C139</f>
        <v>3516.5</v>
      </c>
    </row>
    <row r="139" spans="1:3" ht="27" customHeight="1">
      <c r="A139" s="38" t="s">
        <v>71</v>
      </c>
      <c r="B139" s="2" t="s">
        <v>155</v>
      </c>
      <c r="C139" s="70">
        <v>3516.5</v>
      </c>
    </row>
    <row r="140" spans="1:3" ht="76.5">
      <c r="A140" s="17" t="s">
        <v>255</v>
      </c>
      <c r="B140" s="71" t="s">
        <v>256</v>
      </c>
      <c r="C140" s="72">
        <f>C141</f>
        <v>0.6</v>
      </c>
    </row>
    <row r="141" spans="1:3" ht="25.5">
      <c r="A141" s="26" t="s">
        <v>257</v>
      </c>
      <c r="B141" s="27" t="s">
        <v>258</v>
      </c>
      <c r="C141" s="68">
        <f>0.6</f>
        <v>0.6</v>
      </c>
    </row>
    <row r="142" spans="1:3" ht="51">
      <c r="A142" s="17" t="s">
        <v>166</v>
      </c>
      <c r="B142" s="12" t="s">
        <v>202</v>
      </c>
      <c r="C142" s="73">
        <f>C143</f>
        <v>12968.3</v>
      </c>
    </row>
    <row r="143" spans="1:3" ht="38.25">
      <c r="A143" s="26" t="s">
        <v>259</v>
      </c>
      <c r="B143" s="27" t="s">
        <v>260</v>
      </c>
      <c r="C143" s="74">
        <v>12968.3</v>
      </c>
    </row>
    <row r="144" spans="1:3" ht="21.75" customHeight="1">
      <c r="A144" s="17" t="s">
        <v>72</v>
      </c>
      <c r="B144" s="18"/>
      <c r="C144" s="75">
        <f>C110+C9</f>
        <v>316440.39999999997</v>
      </c>
    </row>
  </sheetData>
  <sheetProtection/>
  <mergeCells count="4">
    <mergeCell ref="B1:C1"/>
    <mergeCell ref="B2:C2"/>
    <mergeCell ref="B3:C3"/>
    <mergeCell ref="A5:C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2017-12-19T12:00:35Z</cp:lastPrinted>
  <dcterms:created xsi:type="dcterms:W3CDTF">1996-10-08T23:32:33Z</dcterms:created>
  <dcterms:modified xsi:type="dcterms:W3CDTF">2017-12-19T12:02:56Z</dcterms:modified>
  <cp:category/>
  <cp:version/>
  <cp:contentType/>
  <cp:contentStatus/>
</cp:coreProperties>
</file>