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285" activeTab="0"/>
  </bookViews>
  <sheets>
    <sheet name="В Думу Реестр доходов2018-2020 " sheetId="1" r:id="rId1"/>
  </sheets>
  <definedNames/>
  <calcPr fullCalcOnLoad="1"/>
</workbook>
</file>

<file path=xl/sharedStrings.xml><?xml version="1.0" encoding="utf-8"?>
<sst xmlns="http://schemas.openxmlformats.org/spreadsheetml/2006/main" count="552" uniqueCount="384">
  <si>
    <t>1</t>
  </si>
  <si>
    <t>110</t>
  </si>
  <si>
    <t>Реестр источников доходов бюджета городского округа город Урай</t>
  </si>
  <si>
    <t>Комитет по финансам администрации города Урай</t>
  </si>
  <si>
    <t>050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</si>
  <si>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</si>
  <si>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</si>
  <si>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</si>
  <si>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</si>
  <si>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№ п/п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</si>
  <si>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</si>
  <si>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</si>
  <si>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</si>
  <si>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</si>
  <si>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</si>
  <si>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</si>
  <si>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</si>
  <si>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</si>
  <si>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</si>
  <si>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</si>
  <si>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</si>
  <si>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Администрация города Урай</t>
  </si>
  <si>
    <t>11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</si>
  <si>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</si>
  <si>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120</t>
  </si>
  <si>
    <t>048</t>
  </si>
  <si>
    <t>12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</si>
  <si>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</si>
  <si>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</si>
  <si>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</si>
  <si>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</si>
  <si>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</si>
  <si>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13</t>
  </si>
  <si>
    <t>14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</si>
  <si>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</si>
  <si>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</si>
  <si>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</si>
  <si>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</si>
  <si>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</si>
  <si>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23</t>
  </si>
  <si>
    <t>25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</si>
  <si>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</si>
  <si>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</si>
  <si>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</si>
  <si>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</si>
  <si>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</si>
  <si>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</si>
  <si>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</si>
  <si>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</si>
  <si>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33</t>
  </si>
  <si>
    <t>37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</si>
  <si>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</si>
  <si>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</si>
  <si>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90</t>
  </si>
  <si>
    <t xml:space="preserve">Прочие неналоговые доходы бюджетов городских округов </t>
  </si>
  <si>
    <t>17</t>
  </si>
  <si>
    <t>2</t>
  </si>
  <si>
    <t>Дотации бюджетам городских округов на поддержку мер по обеспечению сбалансированности бюджетов</t>
  </si>
  <si>
    <t>Прочие дотации бюджетам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</si>
  <si>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</si>
  <si>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</si>
  <si>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</si>
  <si>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</si>
  <si>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</si>
  <si>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103</t>
  </si>
  <si>
    <t>119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</si>
  <si>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</si>
  <si>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</si>
  <si>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</si>
  <si>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19</t>
  </si>
  <si>
    <t>121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</si>
  <si>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</si>
  <si>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</si>
  <si>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Государственная пошлина за выдачу разрешения на установку рекламной конструкции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</si>
  <si>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</si>
  <si>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</si>
  <si>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эксплуатации и использования имущества автомобильных дорог, находящихся в собственности городских округов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</si>
  <si>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  </r>
    <r>
      <rPr>
        <i/>
        <sz val="12"/>
        <color indexed="8"/>
        <rFont val="Times New Roman"/>
        <family val="1"/>
      </rPr>
      <t>(Доходы по договорам найма жилого помещения муниципального жилищного фонда)</t>
    </r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</si>
  <si>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</si>
  <si>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</si>
  <si>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</si>
  <si>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</si>
  <si>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</si>
  <si>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</si>
  <si>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</si>
  <si>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</si>
  <si>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</t>
    </r>
    <r>
      <rPr>
        <i/>
        <sz val="12"/>
        <color indexed="8"/>
        <rFont val="Times New Roman"/>
        <family val="1"/>
      </rPr>
      <t>(Доходы по договорам социального найма жилого помещения муниципального жилищного фонда)</t>
    </r>
  </si>
  <si>
    <t>Прочие доходы от оказания платных услуг (работ) получателями средств  бюджетов городских округов</t>
  </si>
  <si>
    <t>Прочие доходы от компенсации затрат  бюджетов городских округов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</si>
  <si>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i/>
        <sz val="12"/>
        <color indexed="8"/>
        <rFont val="Times New Roman"/>
        <family val="1"/>
      </rPr>
      <t>(Доходы от приватизации муниципального имущества)</t>
    </r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</si>
  <si>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</si>
  <si>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</si>
  <si>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Дотации бюджетам городских округов на выравнивание  бюджетной обеспеченности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</si>
  <si>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</t>
  </si>
  <si>
    <t>Субсидии бюджетам городских округов на реализацию федеральных  целевых программ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</si>
  <si>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</si>
  <si>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</si>
  <si>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</si>
  <si>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</si>
  <si>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</si>
  <si>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«О Ветеранах» и от 24 ноября 1995 года №181-ФЗ «О социальной защите инвалидов в Российской Федерации»</t>
  </si>
  <si>
    <t>Субвенции бюджетам городских округов на государственную регистрацию актов гражданского состояния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</si>
  <si>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</si>
  <si>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</si>
  <si>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</si>
  <si>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</si>
  <si>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</si>
  <si>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Классификация доходов бюджетов</t>
  </si>
  <si>
    <t>Код бюджетной классификации</t>
  </si>
  <si>
    <t>Наименование доходов</t>
  </si>
  <si>
    <t>3</t>
  </si>
  <si>
    <t>4</t>
  </si>
  <si>
    <t>5</t>
  </si>
  <si>
    <t>6</t>
  </si>
  <si>
    <t>7</t>
  </si>
  <si>
    <t>8</t>
  </si>
  <si>
    <t>9</t>
  </si>
  <si>
    <t>10</t>
  </si>
  <si>
    <t>15</t>
  </si>
  <si>
    <t>18</t>
  </si>
  <si>
    <t>20</t>
  </si>
  <si>
    <t>21</t>
  </si>
  <si>
    <t>22</t>
  </si>
  <si>
    <t>24</t>
  </si>
  <si>
    <t>26</t>
  </si>
  <si>
    <t>27</t>
  </si>
  <si>
    <t>29</t>
  </si>
  <si>
    <t>31</t>
  </si>
  <si>
    <t>32</t>
  </si>
  <si>
    <t>34</t>
  </si>
  <si>
    <t>35</t>
  </si>
  <si>
    <t>36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</si>
  <si>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</si>
  <si>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</si>
  <si>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</si>
  <si>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</si>
  <si>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</si>
  <si>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</si>
  <si>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</si>
  <si>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</si>
  <si>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</si>
  <si>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</si>
  <si>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</si>
  <si>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</si>
  <si>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</si>
  <si>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</si>
  <si>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</si>
  <si>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</si>
  <si>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</si>
  <si>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</si>
  <si>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</si>
  <si>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</si>
  <si>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</si>
  <si>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</si>
  <si>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</si>
  <si>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</si>
  <si>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</si>
  <si>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</si>
  <si>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</si>
  <si>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</si>
  <si>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</si>
  <si>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</si>
  <si>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</si>
  <si>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</si>
  <si>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</si>
  <si>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</si>
  <si>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ИТОГО ДОХОДОВ</t>
  </si>
  <si>
    <t>Комитет по финансам  администрации города Урай</t>
  </si>
  <si>
    <t>040 1 08 07173 01 0000 110</t>
  </si>
  <si>
    <t>040 1 11 01040 04 0000 120</t>
  </si>
  <si>
    <t>040 1 11 05012 04 0000 120</t>
  </si>
  <si>
    <t>040 1 11 05024 04 0000 120</t>
  </si>
  <si>
    <t>040 1 11  05027 04 0000 120</t>
  </si>
  <si>
    <t>040 1 11  05312 04 0000 120</t>
  </si>
  <si>
    <t>040 1 11  05324 04 0000 120</t>
  </si>
  <si>
    <t>040 1 11 07014 04 0000 120</t>
  </si>
  <si>
    <t>040 1 11 08040 04 0000 120</t>
  </si>
  <si>
    <t>040 1 11 09034 04 0000 120</t>
  </si>
  <si>
    <t>040 1 11 09044 04 0011 120</t>
  </si>
  <si>
    <t>040 1 11 09044 04 0012 120</t>
  </si>
  <si>
    <t>040 1 11 09044 04 0013 120</t>
  </si>
  <si>
    <t>040 1 13  01530 04 0000 130</t>
  </si>
  <si>
    <t>040 1 13 01994 04 0000 130</t>
  </si>
  <si>
    <t>040 1 13 02994 04 0000 130</t>
  </si>
  <si>
    <t>040 1 14 02043 04 0014 410</t>
  </si>
  <si>
    <t>040 1 14 02043 04 0015 410</t>
  </si>
  <si>
    <t>040 1 14 06012 04 0000 430</t>
  </si>
  <si>
    <t>040 1 14 06024 04 0000 430</t>
  </si>
  <si>
    <t>040 1 14 06312 04 0000 430</t>
  </si>
  <si>
    <t>040 1 14 06324 04 0000 430</t>
  </si>
  <si>
    <t>040 1 16 23042 04 0000 140</t>
  </si>
  <si>
    <t>040 1 16 33040 04 0000 140</t>
  </si>
  <si>
    <t>040 1 16 37030 04 0000 140</t>
  </si>
  <si>
    <t>040 1 16 90040 04 0000 140</t>
  </si>
  <si>
    <t>040 1 17 01040 04 0000 180</t>
  </si>
  <si>
    <t>040 1 17 05040 04 0016 180</t>
  </si>
  <si>
    <t>040 1 17 05040 04 0017 180</t>
  </si>
  <si>
    <t>040 1 17 05040 04 0018 180</t>
  </si>
  <si>
    <t>040 207 04010 04 0000 180</t>
  </si>
  <si>
    <t xml:space="preserve">040 2 07 04050 04 0019 180 </t>
  </si>
  <si>
    <t xml:space="preserve">040 2 07 04050 04 0020 180 </t>
  </si>
  <si>
    <t>050 1 17 01040 04 0000 180</t>
  </si>
  <si>
    <t>050 1 17 05040 04 0000 180</t>
  </si>
  <si>
    <t>050 2 02 15001 04 0000 151</t>
  </si>
  <si>
    <t>050 2 02 15002 04 0000 151</t>
  </si>
  <si>
    <t>050 2 02 15009 04 0000 151</t>
  </si>
  <si>
    <t>050 2 02 19999 04 0000 151</t>
  </si>
  <si>
    <t>050 2 02 20041 04 0000 151</t>
  </si>
  <si>
    <t>050 2 02 20051 04 0000 151</t>
  </si>
  <si>
    <t>050 2 02 20077 04 0000 151</t>
  </si>
  <si>
    <t>050 2 02 25519 04 0000 151</t>
  </si>
  <si>
    <t>050 2 02 25555 04 0000 151</t>
  </si>
  <si>
    <t>050 2 02 25558 04 0000 151</t>
  </si>
  <si>
    <t>050 2 02 29999 04 0000 151</t>
  </si>
  <si>
    <t>050 2 02 30024 04 0000 151</t>
  </si>
  <si>
    <t>050 2 02 30029 04 0000 151</t>
  </si>
  <si>
    <t>050 2 02 35082 04 0000 151</t>
  </si>
  <si>
    <t>050 2 02 35120 04 0000 151</t>
  </si>
  <si>
    <t>050 2 02 35134 04 0000 151</t>
  </si>
  <si>
    <t>050 2 02 35135 04 0000 151</t>
  </si>
  <si>
    <t>050 2 02 35930 04 0000 151</t>
  </si>
  <si>
    <t>050 2 02 45160 04 0000 151</t>
  </si>
  <si>
    <t>050 2 02 49999 04 0000 151</t>
  </si>
  <si>
    <t>050 2 07 04050 04 0000 180</t>
  </si>
  <si>
    <t>050 2 08 04000 04 0000 180</t>
  </si>
  <si>
    <t>050 2 18 04010 04 0000 180</t>
  </si>
  <si>
    <t>050 2 18 04020 04 0000 180</t>
  </si>
  <si>
    <t>050 2 19 60010 04 0000 151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</si>
  <si>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</si>
  <si>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Наименование главного администратора доходов бюджета городского округа город Урай</t>
  </si>
  <si>
    <t>Прогноз доходов бюджета городского округа город Урай</t>
  </si>
  <si>
    <t>Наименование финансового органа</t>
  </si>
  <si>
    <t>Наименование бюджета</t>
  </si>
  <si>
    <t>на 2018 год (очередной финансовый год)</t>
  </si>
  <si>
    <t>на 2019 год (первый год планового периода)</t>
  </si>
  <si>
    <t>на 2020 год (второй год планового периода)</t>
  </si>
  <si>
    <t>бюджет городского округа город Урай</t>
  </si>
  <si>
    <t>тыс.руб.</t>
  </si>
  <si>
    <t>Управление Федеральной службы по надзору в сфере природопользования (Росприроднадзора) по Ханты-Мансийскому автономному округу - Югре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</si>
  <si>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</si>
  <si>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73</t>
  </si>
  <si>
    <t>74</t>
  </si>
  <si>
    <t>75</t>
  </si>
  <si>
    <t>Управление Федерального казначейства по Ханты-Мансийскому автономному округу - Югре</t>
  </si>
  <si>
    <t>100 1 03 02240 01 0000 110</t>
  </si>
  <si>
    <t>100 1 03 02250 01 0000 110</t>
  </si>
  <si>
    <t>100 1 03 02260 01 0000 110</t>
  </si>
  <si>
    <t>76</t>
  </si>
  <si>
    <t>77</t>
  </si>
  <si>
    <t>79</t>
  </si>
  <si>
    <t>80</t>
  </si>
  <si>
    <t>Управление Федеральной службы по надзору в сфере защиты прав потребителей и благополучия человека по Ханты-Мансийскому автономному округу - Югре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</si>
  <si>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</si>
  <si>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141 1 16 25050 01 0000 140</t>
  </si>
  <si>
    <t>141 1 16 28000 01 0000 140</t>
  </si>
  <si>
    <t>141 1 16 90040 04 0000 140</t>
  </si>
  <si>
    <t>Территориальный орган Федеральной службы государственной статистики по Ханты-Мансийскому автономному округу – Югре</t>
  </si>
  <si>
    <t>Управление Федеральной антимонопольной службы по Ханты-Мансийскому автономному округу – Югре</t>
  </si>
  <si>
    <t>81</t>
  </si>
  <si>
    <t>Служба государственного надзора за техническим состоянием самоходных машин и других видов техники Ханты-Мансийского автономного округа - Югры</t>
  </si>
  <si>
    <t>Управление Федеральной налоговой службы по Ханты-Мансийскому автономному округу - Югре</t>
  </si>
  <si>
    <t>182 101 02020 01 0000 110</t>
  </si>
  <si>
    <t>182 101 02030 01 0000 110</t>
  </si>
  <si>
    <t>182 101 02040 01 0000 110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</si>
  <si>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</si>
  <si>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182 1 05 01011 01 0000 110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</si>
  <si>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</si>
  <si>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</si>
  <si>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182 1 05 03010 01 0000 110</t>
  </si>
  <si>
    <t>182 105 04010 02 0000 110</t>
  </si>
  <si>
    <t>182 1 05 02000 02 0000 110</t>
  </si>
  <si>
    <t>182 1 06 01020 04 0000 110</t>
  </si>
  <si>
    <t>182 106 06032 04 0000 110</t>
  </si>
  <si>
    <t>182 106 06042 04 0000 110</t>
  </si>
  <si>
    <t>182 1 08 03010 01 0000 110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</si>
  <si>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</si>
  <si>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Задолженность и перерасчеты по отмененным налогам, сборам и иным обязательным платежам</t>
  </si>
  <si>
    <t>182 1 16 03010 01 0000 140</t>
  </si>
  <si>
    <t>182  1 16 03030 01 0000 140</t>
  </si>
  <si>
    <t>182  1 16 06000 01 0000 140</t>
  </si>
  <si>
    <t>182 1 16 90040 04 0000 140</t>
  </si>
  <si>
    <t>Управление Министерства внутренних дел Российской Федерации  по Ханты-Мансийскому автономному округу - Югре</t>
  </si>
  <si>
    <t>Прочие денежные взыскания (штрафы) за правонарушения в области дорожного движения</t>
  </si>
  <si>
    <t>188 116 25030 01 0000 140</t>
  </si>
  <si>
    <t>188 116 28000 01 0000 140</t>
  </si>
  <si>
    <t>188 116 30013 01 0000 140</t>
  </si>
  <si>
    <t>188 1 16 30030 01 0000 140</t>
  </si>
  <si>
    <t>188 1 16 43000 01 0000 140</t>
  </si>
  <si>
    <t>188 1 16 90040 04 0000 140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</si>
  <si>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</si>
  <si>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Управление Федеральной службы государственной регистрации, кадастра и картографии по Ханты-Мансийскому автономному округу - Югре</t>
  </si>
  <si>
    <t>321 1 16 90040 04 6000 140</t>
  </si>
  <si>
    <t>Служба по контролю и надзору в сфере образования Ханты-Мансийского автономного округа - Югры</t>
  </si>
  <si>
    <t>Служба по контролю и надзору в сфере охраны окружающей среды, объектов животного мира и лесных отношений Ханты-Мансийского автономного округа - Югры</t>
  </si>
  <si>
    <t>530 1 16 25050 01 0000 140</t>
  </si>
  <si>
    <t>530 1 16 43000 01 0000 140</t>
  </si>
  <si>
    <t>Ветеринарная служба Ханты-Мансийского автономного округа - Югры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</si>
  <si>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</si>
  <si>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Служба контроля Ханты-Мансийского автономного округа - Югры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</si>
  <si>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 по указанному имуществу </t>
    </r>
    <r>
      <rPr>
        <i/>
        <sz val="12"/>
        <color indexed="8"/>
        <rFont val="Times New Roman"/>
        <family val="1"/>
      </rPr>
      <t>(Доходы от реализации муниципального имущества)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</si>
  <si>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</si>
  <si>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048 1 12 01020 01 0000 120</t>
  </si>
  <si>
    <t>048 1 12 01030 01 0000 120</t>
  </si>
  <si>
    <t>048 1 12 01040 01 0000 120</t>
  </si>
  <si>
    <t>048 1 12 01050 01 0000 120</t>
  </si>
  <si>
    <t>048 1 12 01070 01 0000 120</t>
  </si>
  <si>
    <t>048 1 16 25050 01 0000 140</t>
  </si>
  <si>
    <t>82</t>
  </si>
  <si>
    <t>78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</si>
  <si>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</si>
  <si>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</si>
  <si>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</si>
  <si>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</si>
  <si>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</si>
  <si>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</si>
  <si>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</si>
  <si>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</si>
  <si>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</si>
  <si>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</si>
  <si>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</si>
  <si>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</si>
  <si>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</si>
  <si>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</si>
  <si>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</si>
  <si>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</si>
  <si>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</si>
  <si>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</si>
  <si>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</si>
  <si>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</si>
  <si>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</si>
  <si>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</si>
  <si>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</si>
  <si>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</si>
  <si>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</si>
  <si>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</si>
  <si>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</si>
  <si>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</si>
  <si>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</si>
  <si>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Единица измерения</t>
  </si>
  <si>
    <t>182 109 00000 00 0000 110</t>
  </si>
  <si>
    <t xml:space="preserve">Департамент гражданской защиты населения Ханты-Мансийского автономного округа - Югры 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</si>
  <si>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</si>
  <si>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370 1 16 43000 01 0000 140</t>
  </si>
  <si>
    <t>370 1 16 90040 04 0000 140</t>
  </si>
  <si>
    <t>116</t>
  </si>
  <si>
    <t>117</t>
  </si>
  <si>
    <t>118</t>
  </si>
  <si>
    <t>Денежные взыскания (штрафы) за нарушение законодательства Российской Федерации о рыболовстве и сохранении водных биологических ресурсов</t>
  </si>
  <si>
    <t>180 1 16 25030 01 0000 140</t>
  </si>
  <si>
    <t>180 1 16 25050 01 0000 140</t>
  </si>
  <si>
    <t>180 1 16 25090 01 0000 140</t>
  </si>
  <si>
    <t>180 1 16 28000 01 0000 140</t>
  </si>
  <si>
    <t>180 1 16 30013 01 0000 140</t>
  </si>
  <si>
    <t>180 1 16 43000 01 0000 140</t>
  </si>
  <si>
    <t>180 1 16 90040 04 0000 140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</si>
  <si>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– Югре»</t>
  </si>
  <si>
    <r>
      <rPr>
        <sz val="12"/>
        <color indexed="8"/>
        <rFont val="Times New Roman"/>
        <family val="1"/>
      </rPr>
      <t>040</t>
    </r>
    <r>
      <rPr>
        <sz val="12"/>
        <color indexed="8"/>
        <rFont val="Times New Roman"/>
        <family val="1"/>
      </rPr>
      <t xml:space="preserve"> 1 08 07150 01 0000 110</t>
    </r>
  </si>
  <si>
    <r>
      <rPr>
        <sz val="12"/>
        <color indexed="8"/>
        <rFont val="Times New Roman"/>
        <family val="1"/>
      </rPr>
      <t>050 1 13 02994 04 0000 130</t>
    </r>
  </si>
  <si>
    <t>048 1 12 01010 01 0000 120</t>
  </si>
  <si>
    <t>100 1 03 02230 01 0000 110</t>
  </si>
  <si>
    <r>
      <rPr>
        <sz val="12"/>
        <color indexed="8"/>
        <rFont val="Times New Roman"/>
        <family val="1"/>
      </rPr>
      <t>141 1 16 08020 01 0000 140</t>
    </r>
  </si>
  <si>
    <t>122</t>
  </si>
  <si>
    <t>123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</si>
  <si>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sz val="12"/>
        <color indexed="8"/>
        <rFont val="Times New Roman"/>
        <family val="1"/>
      </rPr>
      <t xml:space="preserve">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</si>
  <si>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i/>
        <sz val="12"/>
        <color indexed="8"/>
        <rFont val="Times New Roman"/>
        <family val="1"/>
      </rPr>
      <t>(Доходы по договорам аренды муниципального имущества)</t>
    </r>
    <r>
      <rPr>
        <sz val="12"/>
        <color indexed="8"/>
        <rFont val="Times New Roman"/>
        <family val="1"/>
      </rPr>
      <t xml:space="preserve"> </t>
    </r>
  </si>
  <si>
    <r>
      <t xml:space="preserve">Прочие неналоговые доходы бюджетов городских округов </t>
    </r>
    <r>
      <rPr>
        <i/>
        <sz val="12"/>
        <color indexed="8"/>
        <rFont val="Times New Roman"/>
        <family val="1"/>
      </rPr>
      <t>(Иные неналоговые доходы)</t>
    </r>
  </si>
  <si>
    <r>
      <t xml:space="preserve">Прочие неналоговые доходы бюджетов городских округов </t>
    </r>
    <r>
      <rPr>
        <i/>
        <sz val="12"/>
        <color indexed="8"/>
        <rFont val="Times New Roman"/>
        <family val="1"/>
      </rPr>
      <t>(Плата за пропуск в период весеннего ограничения движения автотранспорта, в счет возмещения причиняемого при этом ущерба автомобильным дорогам общего пользования местного значения)</t>
    </r>
  </si>
  <si>
    <r>
      <t xml:space="preserve">Прочие неналоговые доходы бюджетов городских округов </t>
    </r>
    <r>
      <rPr>
        <i/>
        <sz val="12"/>
        <color indexed="8"/>
        <rFont val="Times New Roman"/>
        <family val="1"/>
      </rPr>
      <t xml:space="preserve">(Денежные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муниципального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Федерации). </t>
    </r>
  </si>
  <si>
    <r>
      <t>Прочие безвозмездные поступления в бюджеты городских округов</t>
    </r>
    <r>
      <rPr>
        <i/>
        <sz val="12"/>
        <color indexed="8"/>
        <rFont val="Times New Roman"/>
        <family val="1"/>
      </rPr>
      <t xml:space="preserve"> (Финансовое участие организациями и предприятиями в реализации приоритетного проекта «Формирование  комфортной городской среды»)</t>
    </r>
  </si>
  <si>
    <r>
      <t>Прочие безвозмездные поступления в бюджеты городских округов</t>
    </r>
    <r>
      <rPr>
        <i/>
        <sz val="12"/>
        <color indexed="8"/>
        <rFont val="Times New Roman"/>
        <family val="1"/>
      </rPr>
      <t xml:space="preserve"> (Финансовое участие населением в реализации приоритетного проекта «Формирование  комфортной городской среды»)</t>
    </r>
  </si>
  <si>
    <t>188  1 16 08010 01 0000 140</t>
  </si>
  <si>
    <t>182 101 02010 01 0000 110</t>
  </si>
  <si>
    <r>
      <rPr>
        <sz val="12"/>
        <color indexed="8"/>
        <rFont val="Times New Roman"/>
        <family val="1"/>
      </rPr>
      <t>170 1 16 90040 04 0000 140</t>
    </r>
  </si>
  <si>
    <r>
      <rPr>
        <sz val="12"/>
        <color indexed="8"/>
        <rFont val="Times New Roman"/>
        <family val="1"/>
      </rPr>
      <t>321 1 16 25060 01 6000 140</t>
    </r>
  </si>
  <si>
    <r>
      <rPr>
        <sz val="12"/>
        <color indexed="8"/>
        <rFont val="Times New Roman"/>
        <family val="1"/>
      </rPr>
      <t>370 1 16 25084 04 0000 140</t>
    </r>
  </si>
  <si>
    <r>
      <rPr>
        <sz val="12"/>
        <color indexed="8"/>
        <rFont val="Times New Roman"/>
        <family val="1"/>
      </rPr>
      <t>410 1 16 90040 04 0000 140</t>
    </r>
  </si>
  <si>
    <r>
      <rPr>
        <sz val="12"/>
        <color indexed="8"/>
        <rFont val="Times New Roman"/>
        <family val="1"/>
      </rPr>
      <t>530 1 16 25030 01 0000 140</t>
    </r>
  </si>
  <si>
    <r>
      <rPr>
        <sz val="12"/>
        <color indexed="8"/>
        <rFont val="Times New Roman"/>
        <family val="1"/>
      </rPr>
      <t>630 1 16 90040 04 0000 140</t>
    </r>
  </si>
  <si>
    <r>
      <rPr>
        <sz val="12"/>
        <color indexed="8"/>
        <rFont val="Times New Roman"/>
        <family val="1"/>
      </rPr>
      <t>660 1 16 33040 04 0000 140</t>
    </r>
  </si>
  <si>
    <t>ИТОГО</t>
  </si>
  <si>
    <t>182 1 16 43000 01 0000 140</t>
  </si>
  <si>
    <t>157 1 16 90040 04 0000 140</t>
  </si>
  <si>
    <t xml:space="preserve"> 161 1 16 33040 04 0000 140</t>
  </si>
  <si>
    <t>124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</si>
</sst>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0.0"/>
    <numFmt numFmtId="175" formatCode="[$-FC19]d\ mmmm\ yyyy\ &quot;г.&quot;"/>
    <numFmt numFmtId="176" formatCode="0.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  <numFmt numFmtId="183" formatCode="_-* #,##0_р_._-;\-* #,##0_р_._-;_-* &quot;-&quot;??_р_._-;_-@_-"/>
    <numFmt numFmtId="184" formatCode="#,##0.000"/>
    <numFmt numFmtId="185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62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center" vertical="center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49" fontId="8" fillId="32" borderId="10">
      <alignment horizontal="left" vertical="top" wrapText="1"/>
      <protection/>
    </xf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0" fillId="33" borderId="0" applyNumberFormat="0" applyBorder="0" applyAlignment="0" applyProtection="0"/>
    <xf numFmtId="0" fontId="7" fillId="34" borderId="10">
      <alignment horizontal="left" vertical="top" wrapText="1"/>
      <protection/>
    </xf>
  </cellStyleXfs>
  <cellXfs count="116">
    <xf numFmtId="0" fontId="0" fillId="0" borderId="0" xfId="0" applyFont="1" applyAlignment="1">
      <alignment/>
    </xf>
    <xf numFmtId="0" fontId="4" fillId="0" borderId="12" xfId="54" applyFont="1" applyFill="1" applyBorder="1" applyAlignment="1">
      <alignment horizontal="center" vertical="center" wrapText="1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49" fontId="2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4" applyFont="1" applyFill="1" applyBorder="1" applyAlignment="1">
      <alignment horizontal="center" vertical="center" wrapText="1"/>
      <protection/>
    </xf>
    <xf numFmtId="49" fontId="2" fillId="0" borderId="15" xfId="55" applyNumberFormat="1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173" fontId="4" fillId="0" borderId="12" xfId="67" applyNumberFormat="1" applyFont="1" applyFill="1" applyBorder="1" applyAlignment="1" applyProtection="1">
      <alignment horizontal="center" vertical="center" wrapText="1"/>
      <protection hidden="1"/>
    </xf>
    <xf numFmtId="173" fontId="2" fillId="0" borderId="12" xfId="67" applyNumberFormat="1" applyFont="1" applyFill="1" applyBorder="1" applyAlignment="1" applyProtection="1">
      <alignment horizontal="center" vertical="center" wrapText="1"/>
      <protection hidden="1"/>
    </xf>
    <xf numFmtId="173" fontId="2" fillId="0" borderId="12" xfId="55" applyNumberFormat="1" applyFont="1" applyFill="1" applyBorder="1" applyAlignment="1">
      <alignment horizontal="center" vertical="center"/>
      <protection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12" xfId="55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55" applyNumberFormat="1" applyFont="1" applyFill="1" applyBorder="1" applyAlignment="1" applyProtection="1">
      <alignment horizontal="center" vertical="center"/>
      <protection hidden="1"/>
    </xf>
    <xf numFmtId="0" fontId="2" fillId="0" borderId="14" xfId="55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vertical="center" wrapText="1"/>
    </xf>
    <xf numFmtId="0" fontId="2" fillId="0" borderId="12" xfId="55" applyNumberFormat="1" applyFont="1" applyFill="1" applyBorder="1" applyAlignment="1" applyProtection="1">
      <alignment horizontal="justify" vertical="center" wrapText="1"/>
      <protection hidden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7" xfId="55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vertical="center" wrapText="1"/>
    </xf>
    <xf numFmtId="49" fontId="9" fillId="0" borderId="15" xfId="55" applyNumberFormat="1" applyFont="1" applyFill="1" applyBorder="1" applyAlignment="1">
      <alignment horizontal="center" vertical="center"/>
      <protection/>
    </xf>
    <xf numFmtId="49" fontId="9" fillId="0" borderId="12" xfId="55" applyNumberFormat="1" applyFont="1" applyFill="1" applyBorder="1" applyAlignment="1">
      <alignment horizontal="center" vertical="center"/>
      <protection/>
    </xf>
    <xf numFmtId="173" fontId="4" fillId="0" borderId="12" xfId="55" applyNumberFormat="1" applyFont="1" applyFill="1" applyBorder="1" applyAlignment="1">
      <alignment horizontal="center" vertical="center"/>
      <protection/>
    </xf>
    <xf numFmtId="0" fontId="9" fillId="0" borderId="14" xfId="55" applyNumberFormat="1" applyFont="1" applyFill="1" applyBorder="1" applyAlignment="1" applyProtection="1">
      <alignment horizontal="center" vertical="center"/>
      <protection hidden="1"/>
    </xf>
    <xf numFmtId="173" fontId="2" fillId="0" borderId="17" xfId="67" applyNumberFormat="1" applyFont="1" applyFill="1" applyBorder="1" applyAlignment="1" applyProtection="1">
      <alignment horizontal="center" vertical="center" wrapText="1"/>
      <protection hidden="1"/>
    </xf>
    <xf numFmtId="173" fontId="2" fillId="0" borderId="17" xfId="55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49" fontId="2" fillId="0" borderId="18" xfId="55" applyNumberFormat="1" applyFont="1" applyFill="1" applyBorder="1" applyAlignment="1">
      <alignment horizontal="center" vertical="center"/>
      <protection/>
    </xf>
    <xf numFmtId="49" fontId="2" fillId="0" borderId="19" xfId="55" applyNumberFormat="1" applyFont="1" applyFill="1" applyBorder="1" applyAlignment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173" fontId="51" fillId="0" borderId="0" xfId="0" applyNumberFormat="1" applyFont="1" applyFill="1" applyAlignment="1">
      <alignment/>
    </xf>
    <xf numFmtId="0" fontId="51" fillId="0" borderId="0" xfId="0" applyFont="1" applyFill="1" applyAlignment="1">
      <alignment vertical="center"/>
    </xf>
    <xf numFmtId="0" fontId="51" fillId="0" borderId="20" xfId="0" applyFont="1" applyFill="1" applyBorder="1" applyAlignment="1">
      <alignment/>
    </xf>
    <xf numFmtId="49" fontId="52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justify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173" fontId="2" fillId="0" borderId="12" xfId="65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173" fontId="2" fillId="0" borderId="12" xfId="67" applyNumberFormat="1" applyFont="1" applyFill="1" applyBorder="1" applyAlignment="1">
      <alignment horizontal="center" vertical="center"/>
    </xf>
    <xf numFmtId="173" fontId="2" fillId="0" borderId="12" xfId="54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53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justify" vertical="center" wrapText="1"/>
    </xf>
    <xf numFmtId="0" fontId="53" fillId="0" borderId="13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justify" vertical="center" wrapText="1"/>
    </xf>
    <xf numFmtId="0" fontId="54" fillId="0" borderId="14" xfId="0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justify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51" fillId="0" borderId="15" xfId="0" applyFont="1" applyFill="1" applyBorder="1" applyAlignment="1">
      <alignment horizontal="left" vertical="center" wrapText="1"/>
    </xf>
    <xf numFmtId="0" fontId="2" fillId="0" borderId="0" xfId="56" applyFont="1" applyFill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2" fillId="0" borderId="12" xfId="56" applyNumberFormat="1" applyFont="1" applyFill="1" applyBorder="1" applyAlignment="1">
      <alignment horizontal="justify" vertical="center" wrapText="1"/>
      <protection/>
    </xf>
    <xf numFmtId="0" fontId="51" fillId="0" borderId="0" xfId="0" applyFont="1" applyFill="1" applyAlignment="1">
      <alignment vertical="center" wrapText="1"/>
    </xf>
    <xf numFmtId="173" fontId="2" fillId="0" borderId="14" xfId="67" applyNumberFormat="1" applyFont="1" applyFill="1" applyBorder="1" applyAlignment="1" applyProtection="1">
      <alignment horizontal="center" vertical="center" wrapText="1"/>
      <protection hidden="1"/>
    </xf>
    <xf numFmtId="173" fontId="2" fillId="0" borderId="14" xfId="55" applyNumberFormat="1" applyFont="1" applyFill="1" applyBorder="1" applyAlignment="1">
      <alignment horizontal="center" vertical="center"/>
      <protection/>
    </xf>
    <xf numFmtId="0" fontId="51" fillId="0" borderId="17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justify" vertical="center" wrapText="1"/>
    </xf>
    <xf numFmtId="0" fontId="51" fillId="0" borderId="0" xfId="0" applyFont="1" applyFill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2" fillId="0" borderId="12" xfId="43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/>
    </xf>
    <xf numFmtId="49" fontId="4" fillId="0" borderId="12" xfId="55" applyNumberFormat="1" applyFont="1" applyFill="1" applyBorder="1" applyAlignment="1">
      <alignment horizontal="center" vertical="center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173" fontId="4" fillId="0" borderId="12" xfId="68" applyNumberFormat="1" applyFont="1" applyFill="1" applyBorder="1" applyAlignment="1" applyProtection="1">
      <alignment horizontal="center" vertical="center"/>
      <protection hidden="1"/>
    </xf>
    <xf numFmtId="0" fontId="9" fillId="0" borderId="15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51" fillId="0" borderId="15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4" fillId="0" borderId="15" xfId="55" applyNumberFormat="1" applyFont="1" applyFill="1" applyBorder="1" applyAlignment="1" applyProtection="1">
      <alignment vertical="center" wrapText="1"/>
      <protection hidden="1"/>
    </xf>
    <xf numFmtId="0" fontId="31" fillId="0" borderId="2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p-k-r_835-7" xfId="54"/>
    <cellStyle name="Обычный_tmp" xfId="55"/>
    <cellStyle name="Обычный_Прогноз по админ на 10.07.200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ойства элементов измерения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p-k-r_835-7" xfId="67"/>
    <cellStyle name="Финансовый_Прогноз по админ на 10.07.2009" xfId="68"/>
    <cellStyle name="Хороший" xfId="69"/>
    <cellStyle name="Элементы осе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9110E9969FEED71460E3EE2CA20BAA659674CE39A227D003822C62C2F710A7DB27725168DC4N140K" TargetMode="External" /><Relationship Id="rId2" Type="http://schemas.openxmlformats.org/officeDocument/2006/relationships/hyperlink" Target="consultantplus://offline/ref=D9110E9969FEED71460E3EE2CA20BAA659674CE39A227D003822C62C2F710A7DB27725168DC4N140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0"/>
  <sheetViews>
    <sheetView tabSelected="1" zoomScale="98" zoomScaleNormal="98" zoomScalePageLayoutView="0" workbookViewId="0" topLeftCell="A167">
      <selection activeCell="C189" sqref="C189"/>
    </sheetView>
  </sheetViews>
  <sheetFormatPr defaultColWidth="9.140625" defaultRowHeight="15"/>
  <cols>
    <col min="1" max="1" width="7.57421875" style="34" customWidth="1"/>
    <col min="2" max="2" width="29.57421875" style="35" customWidth="1"/>
    <col min="3" max="3" width="56.421875" style="37" customWidth="1"/>
    <col min="4" max="4" width="30.8515625" style="34" customWidth="1"/>
    <col min="5" max="7" width="22.57421875" style="36" customWidth="1"/>
    <col min="8" max="8" width="9.140625" style="34" customWidth="1"/>
    <col min="9" max="9" width="10.28125" style="34" bestFit="1" customWidth="1"/>
    <col min="10" max="16384" width="9.140625" style="34" customWidth="1"/>
  </cols>
  <sheetData>
    <row r="3" spans="3:5" ht="18.75">
      <c r="C3" s="95" t="s">
        <v>2</v>
      </c>
      <c r="D3" s="95"/>
      <c r="E3" s="95"/>
    </row>
    <row r="5" spans="1:3" ht="27" customHeight="1">
      <c r="A5" s="96" t="s">
        <v>231</v>
      </c>
      <c r="B5" s="96"/>
      <c r="C5" s="38" t="s">
        <v>3</v>
      </c>
    </row>
    <row r="6" spans="1:3" ht="27" customHeight="1">
      <c r="A6" s="96" t="s">
        <v>232</v>
      </c>
      <c r="B6" s="96"/>
      <c r="C6" s="38" t="s">
        <v>236</v>
      </c>
    </row>
    <row r="7" spans="1:3" ht="27" customHeight="1">
      <c r="A7" s="96" t="s">
        <v>338</v>
      </c>
      <c r="B7" s="96"/>
      <c r="C7" s="38" t="s">
        <v>237</v>
      </c>
    </row>
    <row r="9" spans="1:7" ht="23.25" customHeight="1">
      <c r="A9" s="97" t="s">
        <v>9</v>
      </c>
      <c r="B9" s="98" t="s">
        <v>107</v>
      </c>
      <c r="C9" s="98"/>
      <c r="D9" s="98" t="s">
        <v>229</v>
      </c>
      <c r="E9" s="99" t="s">
        <v>230</v>
      </c>
      <c r="F9" s="99"/>
      <c r="G9" s="99"/>
    </row>
    <row r="10" spans="1:7" ht="85.5" customHeight="1">
      <c r="A10" s="97"/>
      <c r="B10" s="1" t="s">
        <v>108</v>
      </c>
      <c r="C10" s="1" t="s">
        <v>109</v>
      </c>
      <c r="D10" s="98"/>
      <c r="E10" s="9" t="s">
        <v>233</v>
      </c>
      <c r="F10" s="9" t="s">
        <v>234</v>
      </c>
      <c r="G10" s="9" t="s">
        <v>235</v>
      </c>
    </row>
    <row r="11" spans="1:7" ht="15.75">
      <c r="A11" s="3" t="s">
        <v>0</v>
      </c>
      <c r="B11" s="3">
        <v>2</v>
      </c>
      <c r="C11" s="6">
        <v>3</v>
      </c>
      <c r="D11" s="3">
        <v>4</v>
      </c>
      <c r="E11" s="12">
        <v>5</v>
      </c>
      <c r="F11" s="12">
        <v>6</v>
      </c>
      <c r="G11" s="12">
        <v>7</v>
      </c>
    </row>
    <row r="12" spans="1:7" ht="18.75">
      <c r="A12" s="3"/>
      <c r="B12" s="39" t="s">
        <v>6</v>
      </c>
      <c r="C12" s="100" t="s">
        <v>21</v>
      </c>
      <c r="D12" s="101"/>
      <c r="E12" s="101"/>
      <c r="F12" s="101"/>
      <c r="G12" s="102"/>
    </row>
    <row r="13" spans="1:7" ht="42.75" customHeight="1">
      <c r="A13" s="2" t="s">
        <v>0</v>
      </c>
      <c r="B13" s="40" t="s">
        <v>356</v>
      </c>
      <c r="C13" s="41" t="s">
        <v>73</v>
      </c>
      <c r="D13" s="5" t="s">
        <v>21</v>
      </c>
      <c r="E13" s="10">
        <v>20</v>
      </c>
      <c r="F13" s="11">
        <v>20</v>
      </c>
      <c r="G13" s="11">
        <v>20</v>
      </c>
    </row>
    <row r="14" spans="1:7" ht="108" customHeight="1">
      <c r="A14" s="2" t="s">
        <v>56</v>
      </c>
      <c r="B14" s="42" t="s">
        <v>168</v>
      </c>
      <c r="C14" s="43" t="s">
        <v>228</v>
      </c>
      <c r="D14" s="5" t="s">
        <v>21</v>
      </c>
      <c r="E14" s="10">
        <v>32</v>
      </c>
      <c r="F14" s="11">
        <v>32</v>
      </c>
      <c r="G14" s="11">
        <v>32</v>
      </c>
    </row>
    <row r="15" spans="1:7" ht="70.5" customHeight="1">
      <c r="A15" s="2" t="s">
        <v>110</v>
      </c>
      <c r="B15" s="42" t="s">
        <v>169</v>
      </c>
      <c r="C15" s="43" t="s">
        <v>23</v>
      </c>
      <c r="D15" s="5" t="s">
        <v>21</v>
      </c>
      <c r="E15" s="10">
        <v>859</v>
      </c>
      <c r="F15" s="11">
        <v>859</v>
      </c>
      <c r="G15" s="11">
        <v>859</v>
      </c>
    </row>
    <row r="16" spans="1:7" ht="99" customHeight="1">
      <c r="A16" s="2" t="s">
        <v>111</v>
      </c>
      <c r="B16" s="42" t="s">
        <v>170</v>
      </c>
      <c r="C16" s="43" t="s">
        <v>363</v>
      </c>
      <c r="D16" s="5" t="s">
        <v>21</v>
      </c>
      <c r="E16" s="10">
        <v>70735.9</v>
      </c>
      <c r="F16" s="11">
        <v>72510.5</v>
      </c>
      <c r="G16" s="11">
        <v>71864.2</v>
      </c>
    </row>
    <row r="17" spans="1:7" ht="85.5" customHeight="1">
      <c r="A17" s="2" t="s">
        <v>112</v>
      </c>
      <c r="B17" s="42" t="s">
        <v>171</v>
      </c>
      <c r="C17" s="43" t="s">
        <v>84</v>
      </c>
      <c r="D17" s="5" t="s">
        <v>21</v>
      </c>
      <c r="E17" s="10">
        <v>1824.3</v>
      </c>
      <c r="F17" s="11">
        <v>1824.3</v>
      </c>
      <c r="G17" s="11">
        <v>1824.3</v>
      </c>
    </row>
    <row r="18" spans="1:7" ht="69.75" customHeight="1">
      <c r="A18" s="2" t="s">
        <v>113</v>
      </c>
      <c r="B18" s="42" t="s">
        <v>172</v>
      </c>
      <c r="C18" s="43" t="s">
        <v>74</v>
      </c>
      <c r="D18" s="5" t="s">
        <v>21</v>
      </c>
      <c r="E18" s="10">
        <v>0</v>
      </c>
      <c r="F18" s="11">
        <v>0</v>
      </c>
      <c r="G18" s="11">
        <v>0</v>
      </c>
    </row>
    <row r="19" spans="1:7" ht="134.25" customHeight="1">
      <c r="A19" s="2" t="s">
        <v>114</v>
      </c>
      <c r="B19" s="44" t="s">
        <v>173</v>
      </c>
      <c r="C19" s="45" t="s">
        <v>75</v>
      </c>
      <c r="D19" s="5" t="s">
        <v>21</v>
      </c>
      <c r="E19" s="10">
        <v>0</v>
      </c>
      <c r="F19" s="11">
        <v>0</v>
      </c>
      <c r="G19" s="11">
        <v>0</v>
      </c>
    </row>
    <row r="20" spans="1:7" ht="116.25" customHeight="1">
      <c r="A20" s="2" t="s">
        <v>115</v>
      </c>
      <c r="B20" s="44" t="s">
        <v>174</v>
      </c>
      <c r="C20" s="45" t="s">
        <v>71</v>
      </c>
      <c r="D20" s="5" t="s">
        <v>21</v>
      </c>
      <c r="E20" s="10">
        <v>0</v>
      </c>
      <c r="F20" s="11">
        <v>0</v>
      </c>
      <c r="G20" s="11">
        <v>0</v>
      </c>
    </row>
    <row r="21" spans="1:7" ht="69" customHeight="1">
      <c r="A21" s="2" t="s">
        <v>116</v>
      </c>
      <c r="B21" s="42" t="s">
        <v>175</v>
      </c>
      <c r="C21" s="43" t="s">
        <v>85</v>
      </c>
      <c r="D21" s="5" t="s">
        <v>21</v>
      </c>
      <c r="E21" s="10">
        <v>1.2</v>
      </c>
      <c r="F21" s="11">
        <v>1.3</v>
      </c>
      <c r="G21" s="11">
        <v>1.4</v>
      </c>
    </row>
    <row r="22" spans="1:7" ht="102.75" customHeight="1">
      <c r="A22" s="2" t="s">
        <v>117</v>
      </c>
      <c r="B22" s="44" t="s">
        <v>176</v>
      </c>
      <c r="C22" s="45" t="s">
        <v>72</v>
      </c>
      <c r="D22" s="5" t="s">
        <v>21</v>
      </c>
      <c r="E22" s="10">
        <v>0</v>
      </c>
      <c r="F22" s="11">
        <v>0</v>
      </c>
      <c r="G22" s="11">
        <v>0</v>
      </c>
    </row>
    <row r="23" spans="1:7" ht="51.75" customHeight="1">
      <c r="A23" s="2" t="s">
        <v>22</v>
      </c>
      <c r="B23" s="44" t="s">
        <v>177</v>
      </c>
      <c r="C23" s="45" t="s">
        <v>76</v>
      </c>
      <c r="D23" s="5" t="s">
        <v>21</v>
      </c>
      <c r="E23" s="10">
        <v>0</v>
      </c>
      <c r="F23" s="11">
        <v>0</v>
      </c>
      <c r="G23" s="11">
        <v>0</v>
      </c>
    </row>
    <row r="24" spans="1:7" ht="114.75" customHeight="1">
      <c r="A24" s="2" t="s">
        <v>26</v>
      </c>
      <c r="B24" s="42" t="s">
        <v>178</v>
      </c>
      <c r="C24" s="43" t="s">
        <v>364</v>
      </c>
      <c r="D24" s="5" t="s">
        <v>21</v>
      </c>
      <c r="E24" s="10">
        <v>10599.1</v>
      </c>
      <c r="F24" s="46">
        <v>10702.9</v>
      </c>
      <c r="G24" s="11">
        <v>10702.9</v>
      </c>
    </row>
    <row r="25" spans="1:7" ht="122.25" customHeight="1">
      <c r="A25" s="2" t="s">
        <v>32</v>
      </c>
      <c r="B25" s="42" t="s">
        <v>179</v>
      </c>
      <c r="C25" s="43" t="s">
        <v>77</v>
      </c>
      <c r="D25" s="5" t="s">
        <v>21</v>
      </c>
      <c r="E25" s="10">
        <v>3001</v>
      </c>
      <c r="F25" s="11">
        <v>3002</v>
      </c>
      <c r="G25" s="11">
        <v>3003</v>
      </c>
    </row>
    <row r="26" spans="1:7" ht="117.75" customHeight="1">
      <c r="A26" s="2" t="s">
        <v>33</v>
      </c>
      <c r="B26" s="42" t="s">
        <v>180</v>
      </c>
      <c r="C26" s="43" t="s">
        <v>86</v>
      </c>
      <c r="D26" s="5" t="s">
        <v>21</v>
      </c>
      <c r="E26" s="10">
        <v>540.5</v>
      </c>
      <c r="F26" s="11">
        <v>541</v>
      </c>
      <c r="G26" s="11">
        <v>541.5</v>
      </c>
    </row>
    <row r="27" spans="1:7" ht="76.5" customHeight="1">
      <c r="A27" s="2" t="s">
        <v>118</v>
      </c>
      <c r="B27" s="47" t="s">
        <v>181</v>
      </c>
      <c r="C27" s="41" t="s">
        <v>78</v>
      </c>
      <c r="D27" s="5" t="s">
        <v>21</v>
      </c>
      <c r="E27" s="10">
        <v>0</v>
      </c>
      <c r="F27" s="11">
        <v>0</v>
      </c>
      <c r="G27" s="11">
        <v>0</v>
      </c>
    </row>
    <row r="28" spans="1:7" ht="40.5" customHeight="1">
      <c r="A28" s="2" t="s">
        <v>36</v>
      </c>
      <c r="B28" s="47" t="s">
        <v>182</v>
      </c>
      <c r="C28" s="41" t="s">
        <v>87</v>
      </c>
      <c r="D28" s="5" t="s">
        <v>21</v>
      </c>
      <c r="E28" s="10">
        <v>205</v>
      </c>
      <c r="F28" s="11">
        <v>206</v>
      </c>
      <c r="G28" s="11">
        <v>204</v>
      </c>
    </row>
    <row r="29" spans="1:7" ht="36" customHeight="1">
      <c r="A29" s="2" t="s">
        <v>55</v>
      </c>
      <c r="B29" s="47" t="s">
        <v>183</v>
      </c>
      <c r="C29" s="41" t="s">
        <v>88</v>
      </c>
      <c r="D29" s="5" t="s">
        <v>21</v>
      </c>
      <c r="E29" s="11">
        <v>0</v>
      </c>
      <c r="F29" s="11">
        <v>0</v>
      </c>
      <c r="G29" s="11">
        <v>0</v>
      </c>
    </row>
    <row r="30" spans="1:7" ht="118.5" customHeight="1">
      <c r="A30" s="2" t="s">
        <v>119</v>
      </c>
      <c r="B30" s="42" t="s">
        <v>184</v>
      </c>
      <c r="C30" s="43" t="s">
        <v>299</v>
      </c>
      <c r="D30" s="5" t="s">
        <v>21</v>
      </c>
      <c r="E30" s="11">
        <v>24005</v>
      </c>
      <c r="F30" s="11">
        <v>24001</v>
      </c>
      <c r="G30" s="11">
        <v>24001.5</v>
      </c>
    </row>
    <row r="31" spans="1:7" ht="123" customHeight="1">
      <c r="A31" s="2" t="s">
        <v>69</v>
      </c>
      <c r="B31" s="42" t="s">
        <v>185</v>
      </c>
      <c r="C31" s="43" t="s">
        <v>89</v>
      </c>
      <c r="D31" s="5" t="s">
        <v>21</v>
      </c>
      <c r="E31" s="48">
        <v>3265.9</v>
      </c>
      <c r="F31" s="49">
        <v>2964.4</v>
      </c>
      <c r="G31" s="49">
        <v>2396.8</v>
      </c>
    </row>
    <row r="32" spans="1:7" ht="60" customHeight="1">
      <c r="A32" s="2" t="s">
        <v>120</v>
      </c>
      <c r="B32" s="42" t="s">
        <v>186</v>
      </c>
      <c r="C32" s="41" t="s">
        <v>34</v>
      </c>
      <c r="D32" s="5" t="s">
        <v>21</v>
      </c>
      <c r="E32" s="48">
        <v>463.9</v>
      </c>
      <c r="F32" s="49">
        <v>463.9</v>
      </c>
      <c r="G32" s="49">
        <v>463.9</v>
      </c>
    </row>
    <row r="33" spans="1:7" ht="69" customHeight="1">
      <c r="A33" s="2" t="s">
        <v>121</v>
      </c>
      <c r="B33" s="42" t="s">
        <v>187</v>
      </c>
      <c r="C33" s="41" t="s">
        <v>90</v>
      </c>
      <c r="D33" s="5" t="s">
        <v>21</v>
      </c>
      <c r="E33" s="48">
        <v>57.9</v>
      </c>
      <c r="F33" s="49">
        <v>57.8</v>
      </c>
      <c r="G33" s="49">
        <v>57.8</v>
      </c>
    </row>
    <row r="34" spans="1:7" ht="105" customHeight="1">
      <c r="A34" s="2" t="s">
        <v>122</v>
      </c>
      <c r="B34" s="50" t="s">
        <v>188</v>
      </c>
      <c r="C34" s="45" t="s">
        <v>35</v>
      </c>
      <c r="D34" s="5" t="s">
        <v>21</v>
      </c>
      <c r="E34" s="48">
        <v>149.1</v>
      </c>
      <c r="F34" s="49">
        <v>149.1</v>
      </c>
      <c r="G34" s="49">
        <v>149.1</v>
      </c>
    </row>
    <row r="35" spans="1:7" ht="89.25" customHeight="1">
      <c r="A35" s="7" t="s">
        <v>39</v>
      </c>
      <c r="B35" s="51" t="s">
        <v>189</v>
      </c>
      <c r="C35" s="52" t="s">
        <v>79</v>
      </c>
      <c r="D35" s="5" t="s">
        <v>21</v>
      </c>
      <c r="E35" s="48">
        <v>0</v>
      </c>
      <c r="F35" s="49">
        <v>0</v>
      </c>
      <c r="G35" s="49">
        <v>0</v>
      </c>
    </row>
    <row r="36" spans="1:7" ht="66.75" customHeight="1">
      <c r="A36" s="7" t="s">
        <v>123</v>
      </c>
      <c r="B36" s="53" t="s">
        <v>190</v>
      </c>
      <c r="C36" s="54" t="s">
        <v>91</v>
      </c>
      <c r="D36" s="5" t="s">
        <v>21</v>
      </c>
      <c r="E36" s="48">
        <v>0</v>
      </c>
      <c r="F36" s="49">
        <v>0</v>
      </c>
      <c r="G36" s="49">
        <v>0</v>
      </c>
    </row>
    <row r="37" spans="1:7" ht="89.25" customHeight="1">
      <c r="A37" s="7" t="s">
        <v>40</v>
      </c>
      <c r="B37" s="18" t="s">
        <v>191</v>
      </c>
      <c r="C37" s="52" t="s">
        <v>48</v>
      </c>
      <c r="D37" s="5" t="s">
        <v>21</v>
      </c>
      <c r="E37" s="48">
        <v>0</v>
      </c>
      <c r="F37" s="49">
        <v>0</v>
      </c>
      <c r="G37" s="49">
        <v>0</v>
      </c>
    </row>
    <row r="38" spans="1:7" ht="89.25" customHeight="1">
      <c r="A38" s="7" t="s">
        <v>124</v>
      </c>
      <c r="B38" s="18" t="s">
        <v>192</v>
      </c>
      <c r="C38" s="52" t="s">
        <v>80</v>
      </c>
      <c r="D38" s="5" t="s">
        <v>21</v>
      </c>
      <c r="E38" s="10">
        <v>225.9</v>
      </c>
      <c r="F38" s="11">
        <v>225.9</v>
      </c>
      <c r="G38" s="11">
        <v>225.9</v>
      </c>
    </row>
    <row r="39" spans="1:7" ht="55.5" customHeight="1">
      <c r="A39" s="7" t="s">
        <v>125</v>
      </c>
      <c r="B39" s="53" t="s">
        <v>193</v>
      </c>
      <c r="C39" s="54" t="s">
        <v>81</v>
      </c>
      <c r="D39" s="5" t="s">
        <v>21</v>
      </c>
      <c r="E39" s="11">
        <v>1636</v>
      </c>
      <c r="F39" s="11">
        <f>1746+24.6</f>
        <v>1770.6</v>
      </c>
      <c r="G39" s="11">
        <f>1856+59.1</f>
        <v>1915.1</v>
      </c>
    </row>
    <row r="40" spans="1:7" ht="37.5" customHeight="1">
      <c r="A40" s="7" t="s">
        <v>44</v>
      </c>
      <c r="B40" s="53" t="s">
        <v>194</v>
      </c>
      <c r="C40" s="55" t="s">
        <v>82</v>
      </c>
      <c r="D40" s="5" t="s">
        <v>21</v>
      </c>
      <c r="E40" s="11">
        <v>0</v>
      </c>
      <c r="F40" s="11">
        <v>0</v>
      </c>
      <c r="G40" s="11">
        <v>0</v>
      </c>
    </row>
    <row r="41" spans="1:7" ht="36" customHeight="1">
      <c r="A41" s="7" t="s">
        <v>126</v>
      </c>
      <c r="B41" s="56" t="s">
        <v>195</v>
      </c>
      <c r="C41" s="54" t="s">
        <v>365</v>
      </c>
      <c r="D41" s="5" t="s">
        <v>21</v>
      </c>
      <c r="E41" s="11">
        <v>0</v>
      </c>
      <c r="F41" s="11">
        <v>0</v>
      </c>
      <c r="G41" s="11">
        <v>0</v>
      </c>
    </row>
    <row r="42" spans="1:7" ht="84" customHeight="1">
      <c r="A42" s="7" t="s">
        <v>46</v>
      </c>
      <c r="B42" s="57" t="s">
        <v>196</v>
      </c>
      <c r="C42" s="54" t="s">
        <v>366</v>
      </c>
      <c r="D42" s="5" t="s">
        <v>21</v>
      </c>
      <c r="E42" s="11">
        <v>0</v>
      </c>
      <c r="F42" s="11">
        <v>0</v>
      </c>
      <c r="G42" s="11">
        <v>0</v>
      </c>
    </row>
    <row r="43" spans="1:7" ht="182.25" customHeight="1">
      <c r="A43" s="7" t="s">
        <v>127</v>
      </c>
      <c r="B43" s="57" t="s">
        <v>197</v>
      </c>
      <c r="C43" s="54" t="s">
        <v>367</v>
      </c>
      <c r="D43" s="5" t="s">
        <v>21</v>
      </c>
      <c r="E43" s="11">
        <v>0</v>
      </c>
      <c r="F43" s="11">
        <v>0</v>
      </c>
      <c r="G43" s="11">
        <v>0</v>
      </c>
    </row>
    <row r="44" spans="1:7" ht="97.5" customHeight="1">
      <c r="A44" s="7" t="s">
        <v>128</v>
      </c>
      <c r="B44" s="58" t="s">
        <v>198</v>
      </c>
      <c r="C44" s="59" t="s">
        <v>83</v>
      </c>
      <c r="D44" s="5" t="s">
        <v>21</v>
      </c>
      <c r="E44" s="11">
        <v>0</v>
      </c>
      <c r="F44" s="11">
        <v>0</v>
      </c>
      <c r="G44" s="11">
        <v>0</v>
      </c>
    </row>
    <row r="45" spans="1:7" ht="95.25" customHeight="1">
      <c r="A45" s="7" t="s">
        <v>49</v>
      </c>
      <c r="B45" s="58" t="s">
        <v>199</v>
      </c>
      <c r="C45" s="54" t="s">
        <v>368</v>
      </c>
      <c r="D45" s="5" t="s">
        <v>21</v>
      </c>
      <c r="E45" s="11">
        <v>0</v>
      </c>
      <c r="F45" s="11">
        <v>0</v>
      </c>
      <c r="G45" s="11">
        <v>0</v>
      </c>
    </row>
    <row r="46" spans="1:7" ht="75.75" customHeight="1">
      <c r="A46" s="7" t="s">
        <v>129</v>
      </c>
      <c r="B46" s="60" t="s">
        <v>200</v>
      </c>
      <c r="C46" s="61" t="s">
        <v>369</v>
      </c>
      <c r="D46" s="5" t="s">
        <v>21</v>
      </c>
      <c r="E46" s="11">
        <v>0</v>
      </c>
      <c r="F46" s="11">
        <v>0</v>
      </c>
      <c r="G46" s="11">
        <v>0</v>
      </c>
    </row>
    <row r="47" spans="1:7" ht="30" customHeight="1">
      <c r="A47" s="7"/>
      <c r="B47" s="62" t="s">
        <v>379</v>
      </c>
      <c r="C47" s="103"/>
      <c r="D47" s="104"/>
      <c r="E47" s="26">
        <f>SUM(E13:E46)</f>
        <v>117621.69999999998</v>
      </c>
      <c r="F47" s="26">
        <f>SUM(F13:F46)</f>
        <v>119331.7</v>
      </c>
      <c r="G47" s="26">
        <f>SUM(G13:G46)</f>
        <v>118262.4</v>
      </c>
    </row>
    <row r="48" spans="1:7" ht="26.25" customHeight="1">
      <c r="A48" s="24"/>
      <c r="B48" s="63" t="s">
        <v>4</v>
      </c>
      <c r="C48" s="105" t="s">
        <v>167</v>
      </c>
      <c r="D48" s="106"/>
      <c r="E48" s="106"/>
      <c r="F48" s="106"/>
      <c r="G48" s="107"/>
    </row>
    <row r="49" spans="1:7" ht="46.5" customHeight="1">
      <c r="A49" s="7" t="s">
        <v>130</v>
      </c>
      <c r="B49" s="57" t="s">
        <v>357</v>
      </c>
      <c r="C49" s="64" t="s">
        <v>88</v>
      </c>
      <c r="D49" s="58" t="s">
        <v>167</v>
      </c>
      <c r="E49" s="11">
        <v>1410</v>
      </c>
      <c r="F49" s="11">
        <v>1420</v>
      </c>
      <c r="G49" s="11">
        <v>1430</v>
      </c>
    </row>
    <row r="50" spans="1:7" ht="51" customHeight="1">
      <c r="A50" s="7" t="s">
        <v>131</v>
      </c>
      <c r="B50" s="58" t="s">
        <v>201</v>
      </c>
      <c r="C50" s="65" t="s">
        <v>82</v>
      </c>
      <c r="D50" s="58" t="s">
        <v>167</v>
      </c>
      <c r="E50" s="11">
        <v>0</v>
      </c>
      <c r="F50" s="11">
        <v>0</v>
      </c>
      <c r="G50" s="11">
        <v>0</v>
      </c>
    </row>
    <row r="51" spans="1:7" ht="36" customHeight="1">
      <c r="A51" s="7" t="s">
        <v>50</v>
      </c>
      <c r="B51" s="58" t="s">
        <v>202</v>
      </c>
      <c r="C51" s="65" t="s">
        <v>54</v>
      </c>
      <c r="D51" s="58" t="s">
        <v>167</v>
      </c>
      <c r="E51" s="11">
        <v>0</v>
      </c>
      <c r="F51" s="11">
        <v>0</v>
      </c>
      <c r="G51" s="11">
        <v>0</v>
      </c>
    </row>
    <row r="52" spans="1:7" ht="48" customHeight="1">
      <c r="A52" s="7" t="s">
        <v>132</v>
      </c>
      <c r="B52" s="57" t="s">
        <v>203</v>
      </c>
      <c r="C52" s="64" t="s">
        <v>92</v>
      </c>
      <c r="D52" s="58" t="s">
        <v>167</v>
      </c>
      <c r="E52" s="11">
        <v>450003</v>
      </c>
      <c r="F52" s="11">
        <v>450003</v>
      </c>
      <c r="G52" s="11">
        <v>450003</v>
      </c>
    </row>
    <row r="53" spans="1:7" ht="51" customHeight="1">
      <c r="A53" s="7" t="s">
        <v>133</v>
      </c>
      <c r="B53" s="57" t="s">
        <v>204</v>
      </c>
      <c r="C53" s="64" t="s">
        <v>57</v>
      </c>
      <c r="D53" s="58" t="s">
        <v>167</v>
      </c>
      <c r="E53" s="11">
        <v>17499.7</v>
      </c>
      <c r="F53" s="11">
        <v>17499.7</v>
      </c>
      <c r="G53" s="11">
        <v>17499.7</v>
      </c>
    </row>
    <row r="54" spans="1:7" ht="54.75" customHeight="1">
      <c r="A54" s="7" t="s">
        <v>134</v>
      </c>
      <c r="B54" s="57" t="s">
        <v>205</v>
      </c>
      <c r="C54" s="64" t="s">
        <v>93</v>
      </c>
      <c r="D54" s="58" t="s">
        <v>167</v>
      </c>
      <c r="E54" s="10">
        <v>0</v>
      </c>
      <c r="F54" s="10">
        <v>0</v>
      </c>
      <c r="G54" s="10">
        <v>0</v>
      </c>
    </row>
    <row r="55" spans="1:7" ht="44.25" customHeight="1">
      <c r="A55" s="7" t="s">
        <v>135</v>
      </c>
      <c r="B55" s="57" t="s">
        <v>206</v>
      </c>
      <c r="C55" s="64" t="s">
        <v>58</v>
      </c>
      <c r="D55" s="58" t="s">
        <v>167</v>
      </c>
      <c r="E55" s="10">
        <v>0</v>
      </c>
      <c r="F55" s="10">
        <v>0</v>
      </c>
      <c r="G55" s="10">
        <v>0</v>
      </c>
    </row>
    <row r="56" spans="1:7" ht="95.25" customHeight="1">
      <c r="A56" s="7" t="s">
        <v>136</v>
      </c>
      <c r="B56" s="8" t="s">
        <v>207</v>
      </c>
      <c r="C56" s="66" t="s">
        <v>59</v>
      </c>
      <c r="D56" s="58" t="s">
        <v>167</v>
      </c>
      <c r="E56" s="10">
        <v>23003.8</v>
      </c>
      <c r="F56" s="11">
        <v>22114.7</v>
      </c>
      <c r="G56" s="11">
        <v>22114.8</v>
      </c>
    </row>
    <row r="57" spans="1:7" ht="39" customHeight="1">
      <c r="A57" s="7" t="s">
        <v>51</v>
      </c>
      <c r="B57" s="57" t="s">
        <v>208</v>
      </c>
      <c r="C57" s="64" t="s">
        <v>94</v>
      </c>
      <c r="D57" s="58" t="s">
        <v>167</v>
      </c>
      <c r="E57" s="10">
        <v>7440.7</v>
      </c>
      <c r="F57" s="11">
        <v>6402.8</v>
      </c>
      <c r="G57" s="11">
        <v>6402.8</v>
      </c>
    </row>
    <row r="58" spans="1:7" ht="54.75" customHeight="1">
      <c r="A58" s="7" t="s">
        <v>137</v>
      </c>
      <c r="B58" s="57" t="s">
        <v>209</v>
      </c>
      <c r="C58" s="64" t="s">
        <v>60</v>
      </c>
      <c r="D58" s="58" t="s">
        <v>167</v>
      </c>
      <c r="E58" s="11">
        <v>10063.1</v>
      </c>
      <c r="F58" s="11">
        <v>45748.3</v>
      </c>
      <c r="G58" s="11">
        <f>185597.2+81932.2</f>
        <v>267529.4</v>
      </c>
    </row>
    <row r="59" spans="1:7" ht="48" customHeight="1">
      <c r="A59" s="7" t="s">
        <v>138</v>
      </c>
      <c r="B59" s="57" t="s">
        <v>210</v>
      </c>
      <c r="C59" s="59" t="s">
        <v>95</v>
      </c>
      <c r="D59" s="58" t="s">
        <v>167</v>
      </c>
      <c r="E59" s="11">
        <f>65+12.8</f>
        <v>77.8</v>
      </c>
      <c r="F59" s="11">
        <f>65+12.8</f>
        <v>77.8</v>
      </c>
      <c r="G59" s="11">
        <f>65+12.8</f>
        <v>77.8</v>
      </c>
    </row>
    <row r="60" spans="1:7" ht="75" customHeight="1">
      <c r="A60" s="7" t="s">
        <v>139</v>
      </c>
      <c r="B60" s="57" t="s">
        <v>211</v>
      </c>
      <c r="C60" s="64" t="s">
        <v>96</v>
      </c>
      <c r="D60" s="58" t="s">
        <v>167</v>
      </c>
      <c r="E60" s="11">
        <v>14001.6</v>
      </c>
      <c r="F60" s="11">
        <v>0</v>
      </c>
      <c r="G60" s="11">
        <v>0</v>
      </c>
    </row>
    <row r="61" spans="1:7" ht="85.5" customHeight="1">
      <c r="A61" s="7" t="s">
        <v>140</v>
      </c>
      <c r="B61" s="57" t="s">
        <v>212</v>
      </c>
      <c r="C61" s="64" t="s">
        <v>97</v>
      </c>
      <c r="D61" s="58" t="s">
        <v>167</v>
      </c>
      <c r="E61" s="11">
        <v>0</v>
      </c>
      <c r="F61" s="11">
        <v>0</v>
      </c>
      <c r="G61" s="11">
        <v>0</v>
      </c>
    </row>
    <row r="62" spans="1:7" ht="40.5" customHeight="1">
      <c r="A62" s="7" t="s">
        <v>141</v>
      </c>
      <c r="B62" s="57" t="s">
        <v>213</v>
      </c>
      <c r="C62" s="64" t="s">
        <v>61</v>
      </c>
      <c r="D62" s="58" t="s">
        <v>167</v>
      </c>
      <c r="E62" s="10">
        <f>53973.4+635+117.6+280+443.5+354.1+82.9+64409.8+28875.3+30600.9+28138.9+5430.9+28425.7</f>
        <v>241768</v>
      </c>
      <c r="F62" s="11">
        <f>36946+635+121.3+304+496.3+354.1+325+16440.9+30600.9+28138.9+5430.9</f>
        <v>119793.29999999999</v>
      </c>
      <c r="G62" s="11">
        <f>33029.6+635+150.9+304+496.3+354.1+159.3+17487.1+30600.9+28138.9+5430.9</f>
        <v>116787</v>
      </c>
    </row>
    <row r="63" spans="1:7" ht="54" customHeight="1">
      <c r="A63" s="7" t="s">
        <v>142</v>
      </c>
      <c r="B63" s="57" t="s">
        <v>214</v>
      </c>
      <c r="C63" s="64" t="s">
        <v>62</v>
      </c>
      <c r="D63" s="58" t="s">
        <v>167</v>
      </c>
      <c r="E63" s="10">
        <f>991706.9+35965+9488.8+73577.4+15063.5+6766.3+114.4+1559.2+1568.7+250.9+5305.7+11.1+700+21800+310+108.1+828.5</f>
        <v>1165124.5</v>
      </c>
      <c r="F63" s="11">
        <f>946368.1+35965+9488.8+75310.8+15063.5+6766.3+114.4+1559.2+1568.7+271.6+5468.6+11.1+700+14780+310+108.1+828.5</f>
        <v>1114682.7000000002</v>
      </c>
      <c r="G63" s="11">
        <f>940572.2+35965+9488.8+77044.2+15063.5+114.4+1559.2+1568.7+288.9+5757.3+11.1+700+14880+310+108.1+828.5+6766.3</f>
        <v>1111026.2</v>
      </c>
    </row>
    <row r="64" spans="1:7" ht="105" customHeight="1">
      <c r="A64" s="7" t="s">
        <v>143</v>
      </c>
      <c r="B64" s="57" t="s">
        <v>215</v>
      </c>
      <c r="C64" s="64" t="s">
        <v>63</v>
      </c>
      <c r="D64" s="58" t="s">
        <v>167</v>
      </c>
      <c r="E64" s="10">
        <v>33862</v>
      </c>
      <c r="F64" s="11">
        <v>33862</v>
      </c>
      <c r="G64" s="11">
        <v>33862</v>
      </c>
    </row>
    <row r="65" spans="1:7" ht="91.5" customHeight="1">
      <c r="A65" s="2" t="s">
        <v>144</v>
      </c>
      <c r="B65" s="57" t="s">
        <v>216</v>
      </c>
      <c r="C65" s="64" t="s">
        <v>66</v>
      </c>
      <c r="D65" s="58" t="s">
        <v>167</v>
      </c>
      <c r="E65" s="10">
        <v>16681.3</v>
      </c>
      <c r="F65" s="11">
        <v>20388.3</v>
      </c>
      <c r="G65" s="11">
        <v>27802.2</v>
      </c>
    </row>
    <row r="66" spans="1:7" ht="73.5" customHeight="1">
      <c r="A66" s="2" t="s">
        <v>145</v>
      </c>
      <c r="B66" s="57" t="s">
        <v>217</v>
      </c>
      <c r="C66" s="64" t="s">
        <v>98</v>
      </c>
      <c r="D66" s="58" t="s">
        <v>167</v>
      </c>
      <c r="E66" s="10">
        <v>62</v>
      </c>
      <c r="F66" s="11">
        <v>4.2</v>
      </c>
      <c r="G66" s="11">
        <v>6.8</v>
      </c>
    </row>
    <row r="67" spans="1:7" ht="134.25" customHeight="1">
      <c r="A67" s="2" t="s">
        <v>146</v>
      </c>
      <c r="B67" s="57" t="s">
        <v>218</v>
      </c>
      <c r="C67" s="64" t="s">
        <v>99</v>
      </c>
      <c r="D67" s="58" t="s">
        <v>167</v>
      </c>
      <c r="E67" s="10">
        <v>0</v>
      </c>
      <c r="F67" s="11">
        <v>0</v>
      </c>
      <c r="G67" s="11">
        <v>0</v>
      </c>
    </row>
    <row r="68" spans="1:7" ht="102" customHeight="1">
      <c r="A68" s="2" t="s">
        <v>147</v>
      </c>
      <c r="B68" s="67" t="s">
        <v>219</v>
      </c>
      <c r="C68" s="66" t="s">
        <v>100</v>
      </c>
      <c r="D68" s="58" t="s">
        <v>167</v>
      </c>
      <c r="E68" s="10">
        <v>0</v>
      </c>
      <c r="F68" s="11">
        <v>782.5</v>
      </c>
      <c r="G68" s="11">
        <v>782.5</v>
      </c>
    </row>
    <row r="69" spans="1:7" ht="51" customHeight="1">
      <c r="A69" s="2" t="s">
        <v>148</v>
      </c>
      <c r="B69" s="57" t="s">
        <v>220</v>
      </c>
      <c r="C69" s="64" t="s">
        <v>101</v>
      </c>
      <c r="D69" s="58" t="s">
        <v>167</v>
      </c>
      <c r="E69" s="10">
        <v>6519.3</v>
      </c>
      <c r="F69" s="11">
        <v>6536</v>
      </c>
      <c r="G69" s="11">
        <v>6502</v>
      </c>
    </row>
    <row r="70" spans="1:7" ht="69.75" customHeight="1">
      <c r="A70" s="2" t="s">
        <v>149</v>
      </c>
      <c r="B70" s="57" t="s">
        <v>221</v>
      </c>
      <c r="C70" s="64" t="s">
        <v>102</v>
      </c>
      <c r="D70" s="58" t="s">
        <v>167</v>
      </c>
      <c r="E70" s="10">
        <v>0</v>
      </c>
      <c r="F70" s="11">
        <v>0</v>
      </c>
      <c r="G70" s="11">
        <v>0</v>
      </c>
    </row>
    <row r="71" spans="1:7" ht="39.75" customHeight="1">
      <c r="A71" s="2" t="s">
        <v>150</v>
      </c>
      <c r="B71" s="57" t="s">
        <v>222</v>
      </c>
      <c r="C71" s="64" t="s">
        <v>67</v>
      </c>
      <c r="D71" s="58" t="s">
        <v>167</v>
      </c>
      <c r="E71" s="10">
        <v>2609.9</v>
      </c>
      <c r="F71" s="11">
        <v>2461</v>
      </c>
      <c r="G71" s="11">
        <v>2461</v>
      </c>
    </row>
    <row r="72" spans="1:7" ht="33.75" customHeight="1">
      <c r="A72" s="2" t="s">
        <v>151</v>
      </c>
      <c r="B72" s="57" t="s">
        <v>223</v>
      </c>
      <c r="C72" s="64" t="s">
        <v>68</v>
      </c>
      <c r="D72" s="58" t="s">
        <v>167</v>
      </c>
      <c r="E72" s="10">
        <v>0</v>
      </c>
      <c r="F72" s="11">
        <v>0</v>
      </c>
      <c r="G72" s="11">
        <v>0</v>
      </c>
    </row>
    <row r="73" spans="1:7" ht="121.5" customHeight="1">
      <c r="A73" s="2" t="s">
        <v>152</v>
      </c>
      <c r="B73" s="51" t="s">
        <v>224</v>
      </c>
      <c r="C73" s="68" t="s">
        <v>103</v>
      </c>
      <c r="D73" s="58" t="s">
        <v>167</v>
      </c>
      <c r="E73" s="10">
        <v>0</v>
      </c>
      <c r="F73" s="11">
        <v>0</v>
      </c>
      <c r="G73" s="11">
        <v>0</v>
      </c>
    </row>
    <row r="74" spans="1:7" ht="56.25" customHeight="1">
      <c r="A74" s="2" t="s">
        <v>153</v>
      </c>
      <c r="B74" s="57" t="s">
        <v>225</v>
      </c>
      <c r="C74" s="64" t="s">
        <v>104</v>
      </c>
      <c r="D74" s="58" t="s">
        <v>167</v>
      </c>
      <c r="E74" s="10">
        <v>0</v>
      </c>
      <c r="F74" s="11">
        <v>0</v>
      </c>
      <c r="G74" s="11">
        <v>0</v>
      </c>
    </row>
    <row r="75" spans="1:7" ht="54" customHeight="1">
      <c r="A75" s="2" t="s">
        <v>154</v>
      </c>
      <c r="B75" s="57" t="s">
        <v>226</v>
      </c>
      <c r="C75" s="64" t="s">
        <v>105</v>
      </c>
      <c r="D75" s="58" t="s">
        <v>167</v>
      </c>
      <c r="E75" s="10">
        <v>0</v>
      </c>
      <c r="F75" s="11">
        <v>0</v>
      </c>
      <c r="G75" s="11">
        <v>0</v>
      </c>
    </row>
    <row r="76" spans="1:7" ht="55.5" customHeight="1">
      <c r="A76" s="2" t="s">
        <v>155</v>
      </c>
      <c r="B76" s="57" t="s">
        <v>227</v>
      </c>
      <c r="C76" s="64" t="s">
        <v>106</v>
      </c>
      <c r="D76" s="58" t="s">
        <v>167</v>
      </c>
      <c r="E76" s="10">
        <v>0</v>
      </c>
      <c r="F76" s="11">
        <v>0</v>
      </c>
      <c r="G76" s="11">
        <v>0</v>
      </c>
    </row>
    <row r="77" spans="1:7" ht="29.25" customHeight="1">
      <c r="A77" s="7"/>
      <c r="B77" s="62" t="s">
        <v>379</v>
      </c>
      <c r="C77" s="103"/>
      <c r="D77" s="104"/>
      <c r="E77" s="26">
        <f>SUM(E49:E76)</f>
        <v>1990126.7</v>
      </c>
      <c r="F77" s="26">
        <f>SUM(F49:F76)</f>
        <v>1841776.3000000003</v>
      </c>
      <c r="G77" s="26">
        <f>SUM(G49:G76)</f>
        <v>2064287.2</v>
      </c>
    </row>
    <row r="78" spans="1:7" ht="56.25" customHeight="1">
      <c r="A78" s="2"/>
      <c r="B78" s="69" t="s">
        <v>25</v>
      </c>
      <c r="C78" s="105" t="s">
        <v>238</v>
      </c>
      <c r="D78" s="106"/>
      <c r="E78" s="106"/>
      <c r="F78" s="106"/>
      <c r="G78" s="107"/>
    </row>
    <row r="79" spans="1:7" ht="109.5" customHeight="1">
      <c r="A79" s="2" t="s">
        <v>156</v>
      </c>
      <c r="B79" s="70" t="s">
        <v>358</v>
      </c>
      <c r="C79" s="59" t="s">
        <v>27</v>
      </c>
      <c r="D79" s="71" t="s">
        <v>238</v>
      </c>
      <c r="E79" s="11">
        <v>68.48</v>
      </c>
      <c r="F79" s="11">
        <v>68.48</v>
      </c>
      <c r="G79" s="11">
        <v>68.48</v>
      </c>
    </row>
    <row r="80" spans="1:7" ht="103.5" customHeight="1">
      <c r="A80" s="2" t="s">
        <v>157</v>
      </c>
      <c r="B80" s="72" t="s">
        <v>301</v>
      </c>
      <c r="C80" s="59" t="s">
        <v>28</v>
      </c>
      <c r="D80" s="71" t="s">
        <v>238</v>
      </c>
      <c r="E80" s="11">
        <v>0</v>
      </c>
      <c r="F80" s="11">
        <v>0</v>
      </c>
      <c r="G80" s="11">
        <v>0</v>
      </c>
    </row>
    <row r="81" spans="1:7" ht="110.25" customHeight="1">
      <c r="A81" s="2" t="s">
        <v>158</v>
      </c>
      <c r="B81" s="72" t="s">
        <v>302</v>
      </c>
      <c r="C81" s="59" t="s">
        <v>29</v>
      </c>
      <c r="D81" s="71" t="s">
        <v>238</v>
      </c>
      <c r="E81" s="11">
        <v>118.13</v>
      </c>
      <c r="F81" s="11">
        <v>118.13</v>
      </c>
      <c r="G81" s="11">
        <v>118.13</v>
      </c>
    </row>
    <row r="82" spans="1:7" ht="101.25" customHeight="1">
      <c r="A82" s="2" t="s">
        <v>159</v>
      </c>
      <c r="B82" s="72" t="s">
        <v>303</v>
      </c>
      <c r="C82" s="59" t="s">
        <v>30</v>
      </c>
      <c r="D82" s="71" t="s">
        <v>238</v>
      </c>
      <c r="E82" s="10">
        <v>638.2</v>
      </c>
      <c r="F82" s="11">
        <v>638.2</v>
      </c>
      <c r="G82" s="11">
        <v>638.2</v>
      </c>
    </row>
    <row r="83" spans="1:7" ht="104.25" customHeight="1">
      <c r="A83" s="2" t="s">
        <v>160</v>
      </c>
      <c r="B83" s="72" t="s">
        <v>304</v>
      </c>
      <c r="C83" s="59" t="s">
        <v>31</v>
      </c>
      <c r="D83" s="71" t="s">
        <v>238</v>
      </c>
      <c r="E83" s="10">
        <v>0</v>
      </c>
      <c r="F83" s="11">
        <v>0</v>
      </c>
      <c r="G83" s="11">
        <v>0</v>
      </c>
    </row>
    <row r="84" spans="1:7" ht="107.25" customHeight="1">
      <c r="A84" s="2" t="s">
        <v>161</v>
      </c>
      <c r="B84" s="57" t="s">
        <v>305</v>
      </c>
      <c r="C84" s="41" t="s">
        <v>239</v>
      </c>
      <c r="D84" s="71" t="s">
        <v>238</v>
      </c>
      <c r="E84" s="10">
        <v>0</v>
      </c>
      <c r="F84" s="11">
        <v>0</v>
      </c>
      <c r="G84" s="11">
        <v>0</v>
      </c>
    </row>
    <row r="85" spans="1:7" ht="108" customHeight="1">
      <c r="A85" s="2" t="s">
        <v>162</v>
      </c>
      <c r="B85" s="57" t="s">
        <v>306</v>
      </c>
      <c r="C85" s="41" t="s">
        <v>42</v>
      </c>
      <c r="D85" s="71" t="s">
        <v>238</v>
      </c>
      <c r="E85" s="10">
        <v>0</v>
      </c>
      <c r="F85" s="11">
        <v>0</v>
      </c>
      <c r="G85" s="11">
        <v>0</v>
      </c>
    </row>
    <row r="86" spans="1:7" ht="26.25" customHeight="1">
      <c r="A86" s="7"/>
      <c r="B86" s="62" t="s">
        <v>379</v>
      </c>
      <c r="C86" s="103"/>
      <c r="D86" s="104"/>
      <c r="E86" s="26">
        <f>SUM(E79:E85)</f>
        <v>824.8100000000001</v>
      </c>
      <c r="F86" s="26">
        <f>SUM(F79:F85)</f>
        <v>824.8100000000001</v>
      </c>
      <c r="G86" s="26">
        <f>SUM(G79:G85)</f>
        <v>824.8100000000001</v>
      </c>
    </row>
    <row r="87" spans="1:7" ht="36.75" customHeight="1">
      <c r="A87" s="25"/>
      <c r="B87" s="69" t="s">
        <v>10</v>
      </c>
      <c r="C87" s="105" t="s">
        <v>243</v>
      </c>
      <c r="D87" s="106"/>
      <c r="E87" s="106"/>
      <c r="F87" s="106"/>
      <c r="G87" s="107"/>
    </row>
    <row r="88" spans="1:7" ht="107.25" customHeight="1">
      <c r="A88" s="2" t="s">
        <v>163</v>
      </c>
      <c r="B88" s="14" t="s">
        <v>359</v>
      </c>
      <c r="C88" s="41" t="s">
        <v>11</v>
      </c>
      <c r="D88" s="57" t="s">
        <v>243</v>
      </c>
      <c r="E88" s="10">
        <v>3962.2</v>
      </c>
      <c r="F88" s="11">
        <v>4424.4</v>
      </c>
      <c r="G88" s="11">
        <v>4424.4</v>
      </c>
    </row>
    <row r="89" spans="1:7" ht="116.25" customHeight="1">
      <c r="A89" s="2" t="s">
        <v>164</v>
      </c>
      <c r="B89" s="14" t="s">
        <v>244</v>
      </c>
      <c r="C89" s="41" t="s">
        <v>12</v>
      </c>
      <c r="D89" s="57" t="s">
        <v>243</v>
      </c>
      <c r="E89" s="10">
        <v>60.2</v>
      </c>
      <c r="F89" s="11">
        <v>67.2</v>
      </c>
      <c r="G89" s="11">
        <v>67.2</v>
      </c>
    </row>
    <row r="90" spans="1:7" ht="111.75" customHeight="1">
      <c r="A90" s="2" t="s">
        <v>165</v>
      </c>
      <c r="B90" s="14" t="s">
        <v>245</v>
      </c>
      <c r="C90" s="41" t="s">
        <v>13</v>
      </c>
      <c r="D90" s="57" t="s">
        <v>243</v>
      </c>
      <c r="E90" s="10">
        <v>6008.5</v>
      </c>
      <c r="F90" s="11">
        <v>6709.5</v>
      </c>
      <c r="G90" s="11">
        <v>6709.5</v>
      </c>
    </row>
    <row r="91" spans="1:7" ht="96" customHeight="1">
      <c r="A91" s="7" t="s">
        <v>240</v>
      </c>
      <c r="B91" s="15" t="s">
        <v>246</v>
      </c>
      <c r="C91" s="73" t="s">
        <v>14</v>
      </c>
      <c r="D91" s="57" t="s">
        <v>243</v>
      </c>
      <c r="E91" s="10">
        <v>0</v>
      </c>
      <c r="F91" s="11">
        <v>0</v>
      </c>
      <c r="G91" s="11">
        <v>0</v>
      </c>
    </row>
    <row r="92" spans="1:7" ht="27.75" customHeight="1">
      <c r="A92" s="7"/>
      <c r="B92" s="62" t="s">
        <v>379</v>
      </c>
      <c r="C92" s="103"/>
      <c r="D92" s="104"/>
      <c r="E92" s="26">
        <f>SUM(E88:E91)</f>
        <v>10030.9</v>
      </c>
      <c r="F92" s="26">
        <f>SUM(F88:F91)</f>
        <v>11201.099999999999</v>
      </c>
      <c r="G92" s="26">
        <f>SUM(G88:G91)</f>
        <v>11201.099999999999</v>
      </c>
    </row>
    <row r="93" spans="1:7" ht="57" customHeight="1">
      <c r="A93" s="24"/>
      <c r="B93" s="27">
        <v>141</v>
      </c>
      <c r="C93" s="105" t="s">
        <v>251</v>
      </c>
      <c r="D93" s="106"/>
      <c r="E93" s="106"/>
      <c r="F93" s="106"/>
      <c r="G93" s="107"/>
    </row>
    <row r="94" spans="1:7" ht="105.75" customHeight="1">
      <c r="A94" s="7" t="s">
        <v>241</v>
      </c>
      <c r="B94" s="57" t="s">
        <v>360</v>
      </c>
      <c r="C94" s="41" t="s">
        <v>252</v>
      </c>
      <c r="D94" s="57" t="s">
        <v>251</v>
      </c>
      <c r="E94" s="10">
        <v>100</v>
      </c>
      <c r="F94" s="11">
        <v>100</v>
      </c>
      <c r="G94" s="11">
        <v>100</v>
      </c>
    </row>
    <row r="95" spans="1:7" ht="105.75" customHeight="1">
      <c r="A95" s="7" t="s">
        <v>242</v>
      </c>
      <c r="B95" s="57" t="s">
        <v>253</v>
      </c>
      <c r="C95" s="41" t="s">
        <v>42</v>
      </c>
      <c r="D95" s="57" t="s">
        <v>251</v>
      </c>
      <c r="E95" s="10">
        <f>100-5.5</f>
        <v>94.5</v>
      </c>
      <c r="F95" s="11">
        <v>100</v>
      </c>
      <c r="G95" s="11">
        <v>100</v>
      </c>
    </row>
    <row r="96" spans="1:7" ht="105" customHeight="1">
      <c r="A96" s="7" t="s">
        <v>247</v>
      </c>
      <c r="B96" s="57" t="s">
        <v>254</v>
      </c>
      <c r="C96" s="41" t="s">
        <v>45</v>
      </c>
      <c r="D96" s="57" t="s">
        <v>251</v>
      </c>
      <c r="E96" s="10">
        <v>1000</v>
      </c>
      <c r="F96" s="11">
        <v>1044.5</v>
      </c>
      <c r="G96" s="11">
        <v>1094.5</v>
      </c>
    </row>
    <row r="97" spans="1:7" ht="105" customHeight="1">
      <c r="A97" s="7" t="s">
        <v>248</v>
      </c>
      <c r="B97" s="57" t="s">
        <v>255</v>
      </c>
      <c r="C97" s="41" t="s">
        <v>81</v>
      </c>
      <c r="D97" s="57" t="s">
        <v>251</v>
      </c>
      <c r="E97" s="10">
        <v>5.5</v>
      </c>
      <c r="F97" s="11">
        <v>5.5</v>
      </c>
      <c r="G97" s="11">
        <v>5.5</v>
      </c>
    </row>
    <row r="98" spans="1:7" ht="25.5" customHeight="1">
      <c r="A98" s="7"/>
      <c r="B98" s="62" t="s">
        <v>379</v>
      </c>
      <c r="C98" s="103"/>
      <c r="D98" s="104"/>
      <c r="E98" s="26">
        <f>SUM(E94:E97)</f>
        <v>1200</v>
      </c>
      <c r="F98" s="26">
        <f>SUM(F94:F97)</f>
        <v>1250</v>
      </c>
      <c r="G98" s="26">
        <f>SUM(G94:G97)</f>
        <v>1300</v>
      </c>
    </row>
    <row r="99" spans="1:7" ht="45.75" customHeight="1">
      <c r="A99" s="24"/>
      <c r="B99" s="74">
        <v>157</v>
      </c>
      <c r="C99" s="108" t="s">
        <v>256</v>
      </c>
      <c r="D99" s="108"/>
      <c r="E99" s="108"/>
      <c r="F99" s="108"/>
      <c r="G99" s="108"/>
    </row>
    <row r="100" spans="1:7" s="78" customFormat="1" ht="90" customHeight="1">
      <c r="A100" s="7" t="s">
        <v>308</v>
      </c>
      <c r="B100" s="75" t="s">
        <v>381</v>
      </c>
      <c r="C100" s="76" t="s">
        <v>81</v>
      </c>
      <c r="D100" s="77" t="s">
        <v>256</v>
      </c>
      <c r="E100" s="28">
        <v>0</v>
      </c>
      <c r="F100" s="29">
        <v>0</v>
      </c>
      <c r="G100" s="29">
        <v>0</v>
      </c>
    </row>
    <row r="101" spans="1:7" ht="24.75" customHeight="1">
      <c r="A101" s="7"/>
      <c r="B101" s="62" t="s">
        <v>379</v>
      </c>
      <c r="C101" s="103"/>
      <c r="D101" s="104"/>
      <c r="E101" s="26">
        <f>E100</f>
        <v>0</v>
      </c>
      <c r="F101" s="26">
        <f>F100</f>
        <v>0</v>
      </c>
      <c r="G101" s="26">
        <f>G100</f>
        <v>0</v>
      </c>
    </row>
    <row r="102" spans="1:7" ht="46.5" customHeight="1">
      <c r="A102" s="7"/>
      <c r="B102" s="74">
        <v>161</v>
      </c>
      <c r="C102" s="105" t="s">
        <v>257</v>
      </c>
      <c r="D102" s="106"/>
      <c r="E102" s="106"/>
      <c r="F102" s="106"/>
      <c r="G102" s="107"/>
    </row>
    <row r="103" spans="1:7" s="78" customFormat="1" ht="88.5" customHeight="1">
      <c r="A103" s="7" t="s">
        <v>249</v>
      </c>
      <c r="B103" s="21" t="s">
        <v>382</v>
      </c>
      <c r="C103" s="21" t="s">
        <v>48</v>
      </c>
      <c r="D103" s="51" t="s">
        <v>257</v>
      </c>
      <c r="E103" s="10">
        <v>0</v>
      </c>
      <c r="F103" s="11">
        <v>0</v>
      </c>
      <c r="G103" s="11">
        <v>0</v>
      </c>
    </row>
    <row r="104" spans="1:7" ht="21.75" customHeight="1">
      <c r="A104" s="7"/>
      <c r="B104" s="62" t="s">
        <v>379</v>
      </c>
      <c r="C104" s="103"/>
      <c r="D104" s="104"/>
      <c r="E104" s="26">
        <f>SUM(E103)</f>
        <v>0</v>
      </c>
      <c r="F104" s="26">
        <f>SUM(F103)</f>
        <v>0</v>
      </c>
      <c r="G104" s="26">
        <f>SUM(G103)</f>
        <v>0</v>
      </c>
    </row>
    <row r="105" spans="1:7" ht="59.25" customHeight="1">
      <c r="A105" s="7"/>
      <c r="B105" s="74">
        <v>170</v>
      </c>
      <c r="C105" s="109" t="s">
        <v>259</v>
      </c>
      <c r="D105" s="110"/>
      <c r="E105" s="110"/>
      <c r="F105" s="110"/>
      <c r="G105" s="111"/>
    </row>
    <row r="106" spans="1:7" ht="106.5" customHeight="1">
      <c r="A106" s="7" t="s">
        <v>250</v>
      </c>
      <c r="B106" s="67" t="s">
        <v>372</v>
      </c>
      <c r="C106" s="73" t="s">
        <v>81</v>
      </c>
      <c r="D106" s="57" t="s">
        <v>259</v>
      </c>
      <c r="E106" s="10">
        <f>100-4.1+8.2</f>
        <v>104.10000000000001</v>
      </c>
      <c r="F106" s="11">
        <f>120</f>
        <v>120</v>
      </c>
      <c r="G106" s="11">
        <v>130</v>
      </c>
    </row>
    <row r="107" spans="1:7" ht="22.5" customHeight="1">
      <c r="A107" s="7"/>
      <c r="B107" s="62" t="s">
        <v>379</v>
      </c>
      <c r="C107" s="103"/>
      <c r="D107" s="104"/>
      <c r="E107" s="26">
        <f>SUM(E106)</f>
        <v>104.10000000000001</v>
      </c>
      <c r="F107" s="26">
        <f>SUM(F106)</f>
        <v>120</v>
      </c>
      <c r="G107" s="26">
        <f>SUM(G106)</f>
        <v>130</v>
      </c>
    </row>
    <row r="108" spans="1:7" ht="57" customHeight="1">
      <c r="A108" s="7"/>
      <c r="B108" s="74">
        <v>180</v>
      </c>
      <c r="C108" s="105" t="s">
        <v>355</v>
      </c>
      <c r="D108" s="106"/>
      <c r="E108" s="106"/>
      <c r="F108" s="106"/>
      <c r="G108" s="107"/>
    </row>
    <row r="109" spans="1:7" ht="141" customHeight="1">
      <c r="A109" s="7" t="s">
        <v>258</v>
      </c>
      <c r="B109" s="66" t="s">
        <v>348</v>
      </c>
      <c r="C109" s="79" t="s">
        <v>41</v>
      </c>
      <c r="D109" s="57" t="s">
        <v>355</v>
      </c>
      <c r="E109" s="10">
        <v>0</v>
      </c>
      <c r="F109" s="11">
        <v>0</v>
      </c>
      <c r="G109" s="11">
        <v>0</v>
      </c>
    </row>
    <row r="110" spans="1:7" ht="143.25" customHeight="1">
      <c r="A110" s="7" t="s">
        <v>307</v>
      </c>
      <c r="B110" s="66" t="s">
        <v>349</v>
      </c>
      <c r="C110" s="79" t="s">
        <v>42</v>
      </c>
      <c r="D110" s="57" t="s">
        <v>355</v>
      </c>
      <c r="E110" s="10">
        <v>0</v>
      </c>
      <c r="F110" s="11">
        <v>0</v>
      </c>
      <c r="G110" s="11">
        <v>0</v>
      </c>
    </row>
    <row r="111" spans="1:7" ht="148.5" customHeight="1">
      <c r="A111" s="7" t="s">
        <v>309</v>
      </c>
      <c r="B111" s="66" t="s">
        <v>350</v>
      </c>
      <c r="C111" s="79" t="s">
        <v>347</v>
      </c>
      <c r="D111" s="57" t="s">
        <v>355</v>
      </c>
      <c r="E111" s="10">
        <v>0</v>
      </c>
      <c r="F111" s="11">
        <v>0</v>
      </c>
      <c r="G111" s="11">
        <v>0</v>
      </c>
    </row>
    <row r="112" spans="1:7" ht="153" customHeight="1">
      <c r="A112" s="7" t="s">
        <v>310</v>
      </c>
      <c r="B112" s="66" t="s">
        <v>351</v>
      </c>
      <c r="C112" s="79" t="s">
        <v>45</v>
      </c>
      <c r="D112" s="57" t="s">
        <v>355</v>
      </c>
      <c r="E112" s="10">
        <v>0</v>
      </c>
      <c r="F112" s="11">
        <v>0</v>
      </c>
      <c r="G112" s="11">
        <v>0</v>
      </c>
    </row>
    <row r="113" spans="1:7" ht="161.25" customHeight="1">
      <c r="A113" s="7" t="s">
        <v>311</v>
      </c>
      <c r="B113" s="66" t="s">
        <v>352</v>
      </c>
      <c r="C113" s="79" t="s">
        <v>47</v>
      </c>
      <c r="D113" s="57" t="s">
        <v>355</v>
      </c>
      <c r="E113" s="10">
        <v>0</v>
      </c>
      <c r="F113" s="11">
        <v>0</v>
      </c>
      <c r="G113" s="11">
        <v>0</v>
      </c>
    </row>
    <row r="114" spans="1:7" ht="160.5" customHeight="1">
      <c r="A114" s="7" t="s">
        <v>312</v>
      </c>
      <c r="B114" s="66" t="s">
        <v>353</v>
      </c>
      <c r="C114" s="80" t="s">
        <v>52</v>
      </c>
      <c r="D114" s="57" t="s">
        <v>355</v>
      </c>
      <c r="E114" s="10">
        <v>0</v>
      </c>
      <c r="F114" s="11">
        <v>0</v>
      </c>
      <c r="G114" s="11">
        <v>0</v>
      </c>
    </row>
    <row r="115" spans="1:7" ht="142.5" customHeight="1">
      <c r="A115" s="7" t="s">
        <v>313</v>
      </c>
      <c r="B115" s="81" t="s">
        <v>354</v>
      </c>
      <c r="C115" s="82" t="s">
        <v>81</v>
      </c>
      <c r="D115" s="51" t="s">
        <v>355</v>
      </c>
      <c r="E115" s="10">
        <v>0</v>
      </c>
      <c r="F115" s="11">
        <v>0</v>
      </c>
      <c r="G115" s="11">
        <v>0</v>
      </c>
    </row>
    <row r="116" spans="1:7" ht="24" customHeight="1">
      <c r="A116" s="7"/>
      <c r="B116" s="83" t="s">
        <v>379</v>
      </c>
      <c r="C116" s="103"/>
      <c r="D116" s="104"/>
      <c r="E116" s="26">
        <f>SUM(E109:E115)</f>
        <v>0</v>
      </c>
      <c r="F116" s="26">
        <f>SUM(F109:F115)</f>
        <v>0</v>
      </c>
      <c r="G116" s="26">
        <f>SUM(G109:G115)</f>
        <v>0</v>
      </c>
    </row>
    <row r="117" spans="1:7" ht="47.25" customHeight="1">
      <c r="A117" s="24"/>
      <c r="B117" s="84">
        <v>182</v>
      </c>
      <c r="C117" s="105" t="s">
        <v>260</v>
      </c>
      <c r="D117" s="106"/>
      <c r="E117" s="106"/>
      <c r="F117" s="106"/>
      <c r="G117" s="107"/>
    </row>
    <row r="118" spans="1:9" ht="99.75" customHeight="1">
      <c r="A118" s="7" t="s">
        <v>314</v>
      </c>
      <c r="B118" s="22" t="s">
        <v>371</v>
      </c>
      <c r="C118" s="23" t="s">
        <v>5</v>
      </c>
      <c r="D118" s="57" t="s">
        <v>260</v>
      </c>
      <c r="E118" s="10">
        <f>432833+1245.4+865.5-1028.6</f>
        <v>433915.30000000005</v>
      </c>
      <c r="F118" s="11">
        <v>432983.1</v>
      </c>
      <c r="G118" s="11">
        <f>441010+980.8</f>
        <v>441990.8</v>
      </c>
      <c r="I118" s="36"/>
    </row>
    <row r="119" spans="1:7" ht="144.75" customHeight="1">
      <c r="A119" s="7" t="s">
        <v>315</v>
      </c>
      <c r="B119" s="14" t="s">
        <v>261</v>
      </c>
      <c r="C119" s="16" t="s">
        <v>264</v>
      </c>
      <c r="D119" s="57" t="s">
        <v>260</v>
      </c>
      <c r="E119" s="10">
        <v>3092.7</v>
      </c>
      <c r="F119" s="11">
        <v>3085.5</v>
      </c>
      <c r="G119" s="11">
        <v>3150</v>
      </c>
    </row>
    <row r="120" spans="1:7" ht="99.75" customHeight="1">
      <c r="A120" s="7" t="s">
        <v>53</v>
      </c>
      <c r="B120" s="14" t="s">
        <v>262</v>
      </c>
      <c r="C120" s="16" t="s">
        <v>7</v>
      </c>
      <c r="D120" s="57" t="s">
        <v>260</v>
      </c>
      <c r="E120" s="10">
        <v>2208.3</v>
      </c>
      <c r="F120" s="11">
        <v>2204</v>
      </c>
      <c r="G120" s="11">
        <v>2250.1</v>
      </c>
    </row>
    <row r="121" spans="1:7" ht="105" customHeight="1">
      <c r="A121" s="7" t="s">
        <v>316</v>
      </c>
      <c r="B121" s="14" t="s">
        <v>263</v>
      </c>
      <c r="C121" s="16" t="s">
        <v>8</v>
      </c>
      <c r="D121" s="57" t="s">
        <v>260</v>
      </c>
      <c r="E121" s="10">
        <v>2450</v>
      </c>
      <c r="F121" s="11">
        <v>2518.3</v>
      </c>
      <c r="G121" s="11">
        <v>2619</v>
      </c>
    </row>
    <row r="122" spans="1:7" ht="71.25" customHeight="1">
      <c r="A122" s="7" t="s">
        <v>317</v>
      </c>
      <c r="B122" s="4" t="s">
        <v>265</v>
      </c>
      <c r="C122" s="85" t="s">
        <v>15</v>
      </c>
      <c r="D122" s="57" t="s">
        <v>260</v>
      </c>
      <c r="E122" s="10">
        <v>66990</v>
      </c>
      <c r="F122" s="11">
        <v>68329.8</v>
      </c>
      <c r="G122" s="11">
        <v>69696.4</v>
      </c>
    </row>
    <row r="123" spans="1:7" ht="85.5" customHeight="1">
      <c r="A123" s="7" t="s">
        <v>318</v>
      </c>
      <c r="B123" s="4" t="s">
        <v>266</v>
      </c>
      <c r="C123" s="17" t="s">
        <v>267</v>
      </c>
      <c r="D123" s="57" t="s">
        <v>260</v>
      </c>
      <c r="E123" s="10">
        <v>14047.6</v>
      </c>
      <c r="F123" s="11">
        <v>14328.6</v>
      </c>
      <c r="G123" s="11">
        <v>14615.2</v>
      </c>
    </row>
    <row r="124" spans="1:7" ht="69" customHeight="1">
      <c r="A124" s="7" t="s">
        <v>319</v>
      </c>
      <c r="B124" s="4" t="s">
        <v>270</v>
      </c>
      <c r="C124" s="17" t="s">
        <v>16</v>
      </c>
      <c r="D124" s="57" t="s">
        <v>260</v>
      </c>
      <c r="E124" s="10">
        <v>29700</v>
      </c>
      <c r="F124" s="11">
        <v>29500</v>
      </c>
      <c r="G124" s="11">
        <v>29200</v>
      </c>
    </row>
    <row r="125" spans="1:7" ht="69.75" customHeight="1">
      <c r="A125" s="7" t="s">
        <v>320</v>
      </c>
      <c r="B125" s="4" t="s">
        <v>268</v>
      </c>
      <c r="C125" s="17" t="s">
        <v>17</v>
      </c>
      <c r="D125" s="57" t="s">
        <v>260</v>
      </c>
      <c r="E125" s="10">
        <v>45</v>
      </c>
      <c r="F125" s="11">
        <v>45</v>
      </c>
      <c r="G125" s="11">
        <v>45</v>
      </c>
    </row>
    <row r="126" spans="1:7" ht="70.5" customHeight="1">
      <c r="A126" s="7" t="s">
        <v>321</v>
      </c>
      <c r="B126" s="14" t="s">
        <v>269</v>
      </c>
      <c r="C126" s="13" t="s">
        <v>18</v>
      </c>
      <c r="D126" s="57" t="s">
        <v>260</v>
      </c>
      <c r="E126" s="10">
        <v>7200</v>
      </c>
      <c r="F126" s="11">
        <v>7410</v>
      </c>
      <c r="G126" s="11">
        <v>7625</v>
      </c>
    </row>
    <row r="127" spans="1:7" ht="83.25" customHeight="1">
      <c r="A127" s="7" t="s">
        <v>322</v>
      </c>
      <c r="B127" s="18" t="s">
        <v>271</v>
      </c>
      <c r="C127" s="16" t="s">
        <v>300</v>
      </c>
      <c r="D127" s="57" t="s">
        <v>260</v>
      </c>
      <c r="E127" s="10">
        <v>7300</v>
      </c>
      <c r="F127" s="11">
        <v>7900</v>
      </c>
      <c r="G127" s="11">
        <v>8500</v>
      </c>
    </row>
    <row r="128" spans="1:7" ht="73.5" customHeight="1">
      <c r="A128" s="7" t="s">
        <v>323</v>
      </c>
      <c r="B128" s="18" t="s">
        <v>272</v>
      </c>
      <c r="C128" s="16" t="s">
        <v>19</v>
      </c>
      <c r="D128" s="57" t="s">
        <v>260</v>
      </c>
      <c r="E128" s="10">
        <v>11405</v>
      </c>
      <c r="F128" s="11">
        <v>11800</v>
      </c>
      <c r="G128" s="11">
        <v>11890.2</v>
      </c>
    </row>
    <row r="129" spans="1:7" ht="70.5" customHeight="1">
      <c r="A129" s="7" t="s">
        <v>324</v>
      </c>
      <c r="B129" s="18" t="s">
        <v>273</v>
      </c>
      <c r="C129" s="16" t="s">
        <v>20</v>
      </c>
      <c r="D129" s="57" t="s">
        <v>260</v>
      </c>
      <c r="E129" s="10">
        <v>7000</v>
      </c>
      <c r="F129" s="11">
        <v>7100</v>
      </c>
      <c r="G129" s="11">
        <v>7200</v>
      </c>
    </row>
    <row r="130" spans="1:7" ht="66.75" customHeight="1">
      <c r="A130" s="7" t="s">
        <v>10</v>
      </c>
      <c r="B130" s="18" t="s">
        <v>274</v>
      </c>
      <c r="C130" s="86" t="s">
        <v>275</v>
      </c>
      <c r="D130" s="57" t="s">
        <v>260</v>
      </c>
      <c r="E130" s="10">
        <v>5550</v>
      </c>
      <c r="F130" s="11">
        <v>5560</v>
      </c>
      <c r="G130" s="11">
        <v>5580</v>
      </c>
    </row>
    <row r="131" spans="1:7" ht="76.5" customHeight="1">
      <c r="A131" s="31" t="s">
        <v>325</v>
      </c>
      <c r="B131" s="20" t="s">
        <v>339</v>
      </c>
      <c r="C131" s="21" t="s">
        <v>276</v>
      </c>
      <c r="D131" s="75" t="s">
        <v>260</v>
      </c>
      <c r="E131" s="87">
        <v>0</v>
      </c>
      <c r="F131" s="88">
        <v>0</v>
      </c>
      <c r="G131" s="88">
        <v>0</v>
      </c>
    </row>
    <row r="132" spans="1:7" ht="99.75" customHeight="1">
      <c r="A132" s="2" t="s">
        <v>326</v>
      </c>
      <c r="B132" s="18" t="s">
        <v>277</v>
      </c>
      <c r="C132" s="16" t="s">
        <v>297</v>
      </c>
      <c r="D132" s="57" t="s">
        <v>260</v>
      </c>
      <c r="E132" s="10">
        <v>200</v>
      </c>
      <c r="F132" s="11">
        <v>200</v>
      </c>
      <c r="G132" s="11">
        <v>200</v>
      </c>
    </row>
    <row r="133" spans="1:7" ht="73.5" customHeight="1">
      <c r="A133" s="32" t="s">
        <v>64</v>
      </c>
      <c r="B133" s="33" t="s">
        <v>278</v>
      </c>
      <c r="C133" s="23" t="s">
        <v>37</v>
      </c>
      <c r="D133" s="89" t="s">
        <v>260</v>
      </c>
      <c r="E133" s="28">
        <v>50</v>
      </c>
      <c r="F133" s="29">
        <v>50</v>
      </c>
      <c r="G133" s="29">
        <v>50</v>
      </c>
    </row>
    <row r="134" spans="1:7" ht="82.5" customHeight="1">
      <c r="A134" s="7" t="s">
        <v>327</v>
      </c>
      <c r="B134" s="19" t="s">
        <v>279</v>
      </c>
      <c r="C134" s="16" t="s">
        <v>38</v>
      </c>
      <c r="D134" s="57" t="s">
        <v>260</v>
      </c>
      <c r="E134" s="10">
        <v>300</v>
      </c>
      <c r="F134" s="11">
        <v>310</v>
      </c>
      <c r="G134" s="11">
        <v>320</v>
      </c>
    </row>
    <row r="135" spans="1:7" ht="86.25" customHeight="1">
      <c r="A135" s="7" t="s">
        <v>328</v>
      </c>
      <c r="B135" s="19" t="s">
        <v>380</v>
      </c>
      <c r="C135" s="16" t="s">
        <v>52</v>
      </c>
      <c r="D135" s="57" t="s">
        <v>260</v>
      </c>
      <c r="E135" s="10">
        <v>0</v>
      </c>
      <c r="F135" s="11">
        <v>0</v>
      </c>
      <c r="G135" s="11">
        <v>0</v>
      </c>
    </row>
    <row r="136" spans="1:7" ht="81.75" customHeight="1">
      <c r="A136" s="7" t="s">
        <v>329</v>
      </c>
      <c r="B136" s="56" t="s">
        <v>280</v>
      </c>
      <c r="C136" s="59" t="s">
        <v>81</v>
      </c>
      <c r="D136" s="71" t="s">
        <v>260</v>
      </c>
      <c r="E136" s="10">
        <v>0</v>
      </c>
      <c r="F136" s="11">
        <v>0</v>
      </c>
      <c r="G136" s="11">
        <v>0</v>
      </c>
    </row>
    <row r="137" spans="1:7" ht="30" customHeight="1">
      <c r="A137" s="7"/>
      <c r="B137" s="83" t="s">
        <v>379</v>
      </c>
      <c r="C137" s="103"/>
      <c r="D137" s="104"/>
      <c r="E137" s="26">
        <f>SUM(E118:E136)</f>
        <v>591453.9</v>
      </c>
      <c r="F137" s="26">
        <f>SUM(F118:F136)</f>
        <v>593324.2999999999</v>
      </c>
      <c r="G137" s="26">
        <f>SUM(G118:G136)</f>
        <v>604931.6999999998</v>
      </c>
    </row>
    <row r="138" spans="1:7" ht="56.25" customHeight="1">
      <c r="A138" s="24"/>
      <c r="B138" s="90">
        <v>188</v>
      </c>
      <c r="C138" s="105" t="s">
        <v>281</v>
      </c>
      <c r="D138" s="106"/>
      <c r="E138" s="106"/>
      <c r="F138" s="106"/>
      <c r="G138" s="107"/>
    </row>
    <row r="139" spans="1:7" ht="90" customHeight="1">
      <c r="A139" s="7" t="s">
        <v>330</v>
      </c>
      <c r="B139" s="19" t="s">
        <v>370</v>
      </c>
      <c r="C139" s="16" t="s">
        <v>289</v>
      </c>
      <c r="D139" s="71" t="s">
        <v>281</v>
      </c>
      <c r="E139" s="10">
        <v>40</v>
      </c>
      <c r="F139" s="11">
        <v>40</v>
      </c>
      <c r="G139" s="11">
        <v>40</v>
      </c>
    </row>
    <row r="140" spans="1:7" ht="88.5" customHeight="1">
      <c r="A140" s="7" t="s">
        <v>331</v>
      </c>
      <c r="B140" s="18" t="s">
        <v>283</v>
      </c>
      <c r="C140" s="16" t="s">
        <v>41</v>
      </c>
      <c r="D140" s="71" t="s">
        <v>281</v>
      </c>
      <c r="E140" s="10">
        <v>0</v>
      </c>
      <c r="F140" s="11">
        <v>0</v>
      </c>
      <c r="G140" s="11">
        <v>0</v>
      </c>
    </row>
    <row r="141" spans="1:7" ht="90" customHeight="1">
      <c r="A141" s="7" t="s">
        <v>332</v>
      </c>
      <c r="B141" s="18" t="s">
        <v>284</v>
      </c>
      <c r="C141" s="16" t="s">
        <v>45</v>
      </c>
      <c r="D141" s="71" t="s">
        <v>281</v>
      </c>
      <c r="E141" s="10">
        <v>1.5</v>
      </c>
      <c r="F141" s="11">
        <v>1.5</v>
      </c>
      <c r="G141" s="11">
        <v>1.5</v>
      </c>
    </row>
    <row r="142" spans="1:7" ht="92.25" customHeight="1">
      <c r="A142" s="7" t="s">
        <v>1</v>
      </c>
      <c r="B142" s="18" t="s">
        <v>285</v>
      </c>
      <c r="C142" s="16" t="s">
        <v>47</v>
      </c>
      <c r="D142" s="57" t="s">
        <v>281</v>
      </c>
      <c r="E142" s="10">
        <v>100</v>
      </c>
      <c r="F142" s="11">
        <v>100</v>
      </c>
      <c r="G142" s="11">
        <v>100</v>
      </c>
    </row>
    <row r="143" spans="1:7" ht="91.5" customHeight="1">
      <c r="A143" s="7" t="s">
        <v>333</v>
      </c>
      <c r="B143" s="18" t="s">
        <v>286</v>
      </c>
      <c r="C143" s="16" t="s">
        <v>282</v>
      </c>
      <c r="D143" s="57" t="s">
        <v>281</v>
      </c>
      <c r="E143" s="10">
        <v>600</v>
      </c>
      <c r="F143" s="11">
        <v>600</v>
      </c>
      <c r="G143" s="11">
        <v>600</v>
      </c>
    </row>
    <row r="144" spans="1:7" ht="93.75" customHeight="1">
      <c r="A144" s="7" t="s">
        <v>334</v>
      </c>
      <c r="B144" s="18" t="s">
        <v>287</v>
      </c>
      <c r="C144" s="16" t="s">
        <v>52</v>
      </c>
      <c r="D144" s="57" t="s">
        <v>281</v>
      </c>
      <c r="E144" s="10">
        <v>650</v>
      </c>
      <c r="F144" s="11">
        <v>650</v>
      </c>
      <c r="G144" s="11">
        <v>650</v>
      </c>
    </row>
    <row r="145" spans="1:7" ht="104.25" customHeight="1">
      <c r="A145" s="7" t="s">
        <v>335</v>
      </c>
      <c r="B145" s="20" t="s">
        <v>288</v>
      </c>
      <c r="C145" s="21" t="s">
        <v>81</v>
      </c>
      <c r="D145" s="57" t="s">
        <v>281</v>
      </c>
      <c r="E145" s="10">
        <f>900+8.5</f>
        <v>908.5</v>
      </c>
      <c r="F145" s="11">
        <f>950+8.5</f>
        <v>958.5</v>
      </c>
      <c r="G145" s="11">
        <f>1000+8.5</f>
        <v>1008.5</v>
      </c>
    </row>
    <row r="146" spans="1:7" ht="24.75" customHeight="1">
      <c r="A146" s="7"/>
      <c r="B146" s="83" t="s">
        <v>379</v>
      </c>
      <c r="C146" s="103"/>
      <c r="D146" s="104"/>
      <c r="E146" s="26">
        <f>SUM(E139:E145)</f>
        <v>2300</v>
      </c>
      <c r="F146" s="26">
        <f>SUM(F139:F145)</f>
        <v>2350</v>
      </c>
      <c r="G146" s="26">
        <f>SUM(G139:G145)</f>
        <v>2400</v>
      </c>
    </row>
    <row r="147" spans="1:7" ht="60" customHeight="1">
      <c r="A147" s="24"/>
      <c r="B147" s="30">
        <v>321</v>
      </c>
      <c r="C147" s="112" t="s">
        <v>290</v>
      </c>
      <c r="D147" s="112"/>
      <c r="E147" s="112"/>
      <c r="F147" s="112"/>
      <c r="G147" s="112"/>
    </row>
    <row r="148" spans="1:7" ht="102.75" customHeight="1">
      <c r="A148" s="7" t="s">
        <v>336</v>
      </c>
      <c r="B148" s="57" t="s">
        <v>373</v>
      </c>
      <c r="C148" s="91" t="s">
        <v>43</v>
      </c>
      <c r="D148" s="57" t="s">
        <v>290</v>
      </c>
      <c r="E148" s="28">
        <v>45</v>
      </c>
      <c r="F148" s="29">
        <v>45</v>
      </c>
      <c r="G148" s="29">
        <v>45</v>
      </c>
    </row>
    <row r="149" spans="1:7" ht="104.25" customHeight="1">
      <c r="A149" s="7" t="s">
        <v>337</v>
      </c>
      <c r="B149" s="67" t="s">
        <v>291</v>
      </c>
      <c r="C149" s="73" t="s">
        <v>81</v>
      </c>
      <c r="D149" s="92" t="s">
        <v>290</v>
      </c>
      <c r="E149" s="10">
        <v>0</v>
      </c>
      <c r="F149" s="11">
        <v>0</v>
      </c>
      <c r="G149" s="11">
        <v>0</v>
      </c>
    </row>
    <row r="150" spans="1:7" ht="24" customHeight="1">
      <c r="A150" s="7"/>
      <c r="B150" s="83" t="s">
        <v>379</v>
      </c>
      <c r="C150" s="103"/>
      <c r="D150" s="104"/>
      <c r="E150" s="26">
        <f>SUM(E148:E149)</f>
        <v>45</v>
      </c>
      <c r="F150" s="26">
        <f>SUM(F148:F149)</f>
        <v>45</v>
      </c>
      <c r="G150" s="26">
        <f>SUM(G148:G149)</f>
        <v>45</v>
      </c>
    </row>
    <row r="151" spans="1:7" ht="27" customHeight="1">
      <c r="A151" s="24"/>
      <c r="B151" s="93">
        <v>370</v>
      </c>
      <c r="C151" s="105" t="s">
        <v>340</v>
      </c>
      <c r="D151" s="106"/>
      <c r="E151" s="106"/>
      <c r="F151" s="106"/>
      <c r="G151" s="107"/>
    </row>
    <row r="152" spans="1:7" ht="72" customHeight="1">
      <c r="A152" s="7" t="s">
        <v>344</v>
      </c>
      <c r="B152" s="57" t="s">
        <v>374</v>
      </c>
      <c r="C152" s="66" t="s">
        <v>341</v>
      </c>
      <c r="D152" s="57" t="s">
        <v>340</v>
      </c>
      <c r="E152" s="10">
        <v>0</v>
      </c>
      <c r="F152" s="11">
        <v>0</v>
      </c>
      <c r="G152" s="11">
        <v>0</v>
      </c>
    </row>
    <row r="153" spans="1:7" ht="91.5" customHeight="1">
      <c r="A153" s="7" t="s">
        <v>345</v>
      </c>
      <c r="B153" s="51" t="s">
        <v>342</v>
      </c>
      <c r="C153" s="94" t="s">
        <v>52</v>
      </c>
      <c r="D153" s="57" t="s">
        <v>340</v>
      </c>
      <c r="E153" s="10">
        <v>0</v>
      </c>
      <c r="F153" s="11">
        <v>0</v>
      </c>
      <c r="G153" s="11">
        <v>0</v>
      </c>
    </row>
    <row r="154" spans="1:7" ht="78" customHeight="1">
      <c r="A154" s="7" t="s">
        <v>346</v>
      </c>
      <c r="B154" s="57" t="s">
        <v>343</v>
      </c>
      <c r="C154" s="66" t="s">
        <v>81</v>
      </c>
      <c r="D154" s="57" t="s">
        <v>340</v>
      </c>
      <c r="E154" s="10">
        <v>0</v>
      </c>
      <c r="F154" s="11">
        <v>0</v>
      </c>
      <c r="G154" s="11">
        <v>0</v>
      </c>
    </row>
    <row r="155" spans="1:7" ht="22.5" customHeight="1">
      <c r="A155" s="7"/>
      <c r="B155" s="83" t="s">
        <v>379</v>
      </c>
      <c r="C155" s="103"/>
      <c r="D155" s="104"/>
      <c r="E155" s="26">
        <f>SUM(E152:E154)</f>
        <v>0</v>
      </c>
      <c r="F155" s="26">
        <f>SUM(F152:F154)</f>
        <v>0</v>
      </c>
      <c r="G155" s="26">
        <f>SUM(G152:G154)</f>
        <v>0</v>
      </c>
    </row>
    <row r="156" spans="1:7" ht="47.25" customHeight="1">
      <c r="A156" s="24"/>
      <c r="B156" s="74">
        <v>410</v>
      </c>
      <c r="C156" s="105" t="s">
        <v>292</v>
      </c>
      <c r="D156" s="106"/>
      <c r="E156" s="106"/>
      <c r="F156" s="106"/>
      <c r="G156" s="107"/>
    </row>
    <row r="157" spans="1:7" ht="74.25" customHeight="1">
      <c r="A157" s="7" t="s">
        <v>65</v>
      </c>
      <c r="B157" s="67" t="s">
        <v>375</v>
      </c>
      <c r="C157" s="73" t="s">
        <v>81</v>
      </c>
      <c r="D157" s="57" t="s">
        <v>292</v>
      </c>
      <c r="E157" s="10">
        <v>0</v>
      </c>
      <c r="F157" s="11">
        <v>0</v>
      </c>
      <c r="G157" s="11">
        <v>0</v>
      </c>
    </row>
    <row r="158" spans="1:7" ht="26.25" customHeight="1">
      <c r="A158" s="7"/>
      <c r="B158" s="83" t="s">
        <v>379</v>
      </c>
      <c r="C158" s="103"/>
      <c r="D158" s="104"/>
      <c r="E158" s="26">
        <f>SUM(E157)</f>
        <v>0</v>
      </c>
      <c r="F158" s="26">
        <f>SUM(F157)</f>
        <v>0</v>
      </c>
      <c r="G158" s="26">
        <f>SUM(G157)</f>
        <v>0</v>
      </c>
    </row>
    <row r="159" spans="1:7" ht="63" customHeight="1">
      <c r="A159" s="24"/>
      <c r="B159" s="74">
        <v>530</v>
      </c>
      <c r="C159" s="105" t="s">
        <v>293</v>
      </c>
      <c r="D159" s="106"/>
      <c r="E159" s="106"/>
      <c r="F159" s="106"/>
      <c r="G159" s="107"/>
    </row>
    <row r="160" spans="1:7" ht="123" customHeight="1">
      <c r="A160" s="7" t="s">
        <v>24</v>
      </c>
      <c r="B160" s="57" t="s">
        <v>376</v>
      </c>
      <c r="C160" s="41" t="s">
        <v>41</v>
      </c>
      <c r="D160" s="71" t="s">
        <v>293</v>
      </c>
      <c r="E160" s="10">
        <v>137</v>
      </c>
      <c r="F160" s="11">
        <v>137</v>
      </c>
      <c r="G160" s="11">
        <v>137</v>
      </c>
    </row>
    <row r="161" spans="1:7" ht="117.75" customHeight="1">
      <c r="A161" s="7" t="s">
        <v>70</v>
      </c>
      <c r="B161" s="57" t="s">
        <v>294</v>
      </c>
      <c r="C161" s="41" t="s">
        <v>42</v>
      </c>
      <c r="D161" s="71" t="s">
        <v>293</v>
      </c>
      <c r="E161" s="10">
        <v>695</v>
      </c>
      <c r="F161" s="11">
        <f>695+98</f>
        <v>793</v>
      </c>
      <c r="G161" s="11">
        <f>695+188</f>
        <v>883</v>
      </c>
    </row>
    <row r="162" spans="1:7" ht="120" customHeight="1">
      <c r="A162" s="7" t="s">
        <v>361</v>
      </c>
      <c r="B162" s="67" t="s">
        <v>295</v>
      </c>
      <c r="C162" s="73" t="s">
        <v>52</v>
      </c>
      <c r="D162" s="71" t="s">
        <v>293</v>
      </c>
      <c r="E162" s="10">
        <v>168</v>
      </c>
      <c r="F162" s="11">
        <v>170</v>
      </c>
      <c r="G162" s="11">
        <v>180</v>
      </c>
    </row>
    <row r="163" spans="1:7" ht="25.5" customHeight="1">
      <c r="A163" s="7"/>
      <c r="B163" s="83" t="s">
        <v>379</v>
      </c>
      <c r="C163" s="103"/>
      <c r="D163" s="104"/>
      <c r="E163" s="26">
        <f>SUM(E160:E162)</f>
        <v>1000</v>
      </c>
      <c r="F163" s="26">
        <f>SUM(F160:F162)</f>
        <v>1100</v>
      </c>
      <c r="G163" s="26">
        <f>SUM(G160:G162)</f>
        <v>1200</v>
      </c>
    </row>
    <row r="164" spans="1:7" ht="31.5" customHeight="1">
      <c r="A164" s="24"/>
      <c r="B164" s="74">
        <v>630</v>
      </c>
      <c r="C164" s="105" t="s">
        <v>296</v>
      </c>
      <c r="D164" s="106"/>
      <c r="E164" s="106"/>
      <c r="F164" s="106"/>
      <c r="G164" s="107"/>
    </row>
    <row r="165" spans="1:7" ht="62.25" customHeight="1">
      <c r="A165" s="7" t="s">
        <v>362</v>
      </c>
      <c r="B165" s="56" t="s">
        <v>377</v>
      </c>
      <c r="C165" s="59" t="s">
        <v>81</v>
      </c>
      <c r="D165" s="71" t="s">
        <v>296</v>
      </c>
      <c r="E165" s="10">
        <v>100</v>
      </c>
      <c r="F165" s="11">
        <v>100</v>
      </c>
      <c r="G165" s="11">
        <v>100</v>
      </c>
    </row>
    <row r="166" spans="1:7" ht="26.25" customHeight="1">
      <c r="A166" s="7"/>
      <c r="B166" s="83" t="s">
        <v>379</v>
      </c>
      <c r="C166" s="103"/>
      <c r="D166" s="104"/>
      <c r="E166" s="26">
        <f>SUM(E165)</f>
        <v>100</v>
      </c>
      <c r="F166" s="26">
        <f>SUM(F165)</f>
        <v>100</v>
      </c>
      <c r="G166" s="26">
        <f>SUM(G165)</f>
        <v>100</v>
      </c>
    </row>
    <row r="167" spans="1:7" ht="26.25" customHeight="1">
      <c r="A167" s="24"/>
      <c r="B167" s="90">
        <v>660</v>
      </c>
      <c r="C167" s="105" t="s">
        <v>298</v>
      </c>
      <c r="D167" s="106"/>
      <c r="E167" s="106"/>
      <c r="F167" s="106"/>
      <c r="G167" s="107"/>
    </row>
    <row r="168" spans="1:7" ht="90.75" customHeight="1">
      <c r="A168" s="7" t="s">
        <v>383</v>
      </c>
      <c r="B168" s="56" t="s">
        <v>378</v>
      </c>
      <c r="C168" s="59" t="s">
        <v>48</v>
      </c>
      <c r="D168" s="71" t="s">
        <v>298</v>
      </c>
      <c r="E168" s="10">
        <v>0</v>
      </c>
      <c r="F168" s="11">
        <v>0</v>
      </c>
      <c r="G168" s="11">
        <v>0</v>
      </c>
    </row>
    <row r="169" spans="1:7" ht="24.75" customHeight="1">
      <c r="A169" s="7"/>
      <c r="B169" s="83" t="s">
        <v>379</v>
      </c>
      <c r="C169" s="103"/>
      <c r="D169" s="104"/>
      <c r="E169" s="26">
        <f>SUM(E168)</f>
        <v>0</v>
      </c>
      <c r="F169" s="26">
        <f>SUM(F168)</f>
        <v>0</v>
      </c>
      <c r="G169" s="26">
        <f>SUM(G168)</f>
        <v>0</v>
      </c>
    </row>
    <row r="170" spans="1:7" ht="33" customHeight="1">
      <c r="A170" s="113" t="s">
        <v>166</v>
      </c>
      <c r="B170" s="114"/>
      <c r="C170" s="114"/>
      <c r="D170" s="115"/>
      <c r="E170" s="9">
        <f>E47+E77+E86+E92+E98+E101+E104+E107+E116+E137+E146+E150+E155+E158+E163+E169+E166</f>
        <v>2714807.11</v>
      </c>
      <c r="F170" s="9">
        <f>F47+F77+F86+F92+F98+F101+F104+F107+F116+F137+F146+F150+F155+F158+F163+F169+F166</f>
        <v>2571423.2100000004</v>
      </c>
      <c r="G170" s="9">
        <f>G47+G77+G86+G92+G98+G101+G104+G107+G116+G137+G146+G150+G155+G158+G163+G169+G166</f>
        <v>2804682.21</v>
      </c>
    </row>
  </sheetData>
  <sheetProtection/>
  <mergeCells count="43">
    <mergeCell ref="C164:G164"/>
    <mergeCell ref="C166:D166"/>
    <mergeCell ref="C167:G167"/>
    <mergeCell ref="C169:D169"/>
    <mergeCell ref="A170:D170"/>
    <mergeCell ref="C151:G151"/>
    <mergeCell ref="C155:D155"/>
    <mergeCell ref="C156:G156"/>
    <mergeCell ref="C158:D158"/>
    <mergeCell ref="C159:G159"/>
    <mergeCell ref="C163:D163"/>
    <mergeCell ref="C117:G117"/>
    <mergeCell ref="C137:D137"/>
    <mergeCell ref="C138:G138"/>
    <mergeCell ref="C146:D146"/>
    <mergeCell ref="C147:G147"/>
    <mergeCell ref="C150:D150"/>
    <mergeCell ref="C102:G102"/>
    <mergeCell ref="C104:D104"/>
    <mergeCell ref="C105:G105"/>
    <mergeCell ref="C107:D107"/>
    <mergeCell ref="C108:G108"/>
    <mergeCell ref="C116:D116"/>
    <mergeCell ref="C87:G87"/>
    <mergeCell ref="C92:D92"/>
    <mergeCell ref="C93:G93"/>
    <mergeCell ref="C98:D98"/>
    <mergeCell ref="C99:G99"/>
    <mergeCell ref="C101:D101"/>
    <mergeCell ref="C12:G12"/>
    <mergeCell ref="C47:D47"/>
    <mergeCell ref="C48:G48"/>
    <mergeCell ref="C77:D77"/>
    <mergeCell ref="C78:G78"/>
    <mergeCell ref="C86:D86"/>
    <mergeCell ref="C3:E3"/>
    <mergeCell ref="A5:B5"/>
    <mergeCell ref="A6:B6"/>
    <mergeCell ref="A7:B7"/>
    <mergeCell ref="A9:A10"/>
    <mergeCell ref="B9:C9"/>
    <mergeCell ref="D9:D10"/>
    <mergeCell ref="E9:G9"/>
  </mergeCells>
  <hyperlinks>
    <hyperlink ref="C153" r:id="rId1" display="consultantplus://offline/ref=D9110E9969FEED71460E3EE2CA20BAA659674CE39A227D003822C62C2F710A7DB27725168DC4N140K"/>
    <hyperlink ref="C114" r:id="rId2" display="consultantplus://offline/ref=D9110E9969FEED71460E3EE2CA20BAA659674CE39A227D003822C62C2F710A7DB27725168DC4N140K"/>
  </hyperlinks>
  <printOptions/>
  <pageMargins left="0.47" right="0.21" top="0.33" bottom="0.16" header="0.36" footer="0.16"/>
  <pageSetup horizontalDpi="600" verticalDpi="600" orientation="portrait" paperSize="9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2017-10-28T10:26:34Z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