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>
    <definedName name="_xlnm.Print_Titles" localSheetId="0">'2016'!$7:$8</definedName>
    <definedName name="_xlnm.Print_Area" localSheetId="0">'2016'!$A$1:$C$173</definedName>
    <definedName name="сумм">'2016'!$C$122</definedName>
  </definedNames>
  <calcPr fullCalcOnLoad="1"/>
</workbook>
</file>

<file path=xl/sharedStrings.xml><?xml version="1.0" encoding="utf-8"?>
<sst xmlns="http://schemas.openxmlformats.org/spreadsheetml/2006/main" count="337" uniqueCount="331">
  <si>
    <t>к решению Думы города Урай</t>
  </si>
  <si>
    <t>тыс.руб.</t>
  </si>
  <si>
    <t>Наименование показателя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</si>
  <si>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</si>
  <si>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</si>
  <si>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</si>
  <si>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</si>
  <si>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</si>
  <si>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</si>
  <si>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</si>
  <si>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</si>
  <si>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</si>
  <si>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</si>
  <si>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</si>
  <si>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</si>
  <si>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</si>
  <si>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</si>
  <si>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</si>
  <si>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</si>
  <si>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</si>
  <si>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</si>
  <si>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</si>
  <si>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</si>
  <si>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</si>
  <si>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</si>
  <si>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</si>
  <si>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</si>
  <si>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</si>
  <si>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</si>
  <si>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</si>
  <si>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</si>
  <si>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</si>
  <si>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</si>
  <si>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Проценты, полученные от предоставления бюджетных кредитов внутри страны</t>
  </si>
  <si>
    <t xml:space="preserve"> - проценты, полученные от предоставления бюджетных кредитов внутри страны за счет средств бюджетов городских округов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</si>
  <si>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</si>
  <si>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</si>
  <si>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</si>
  <si>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</si>
  <si>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</si>
  <si>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</si>
  <si>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</si>
  <si>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</si>
  <si>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</si>
  <si>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</si>
  <si>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</si>
  <si>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</si>
  <si>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</si>
  <si>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</si>
  <si>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</si>
  <si>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</si>
  <si>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</si>
  <si>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</si>
  <si>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</si>
  <si>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</si>
  <si>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</si>
  <si>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</si>
  <si>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</si>
  <si>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</si>
  <si>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</si>
  <si>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</si>
  <si>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- 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</si>
  <si>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</si>
  <si>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</si>
  <si>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</si>
  <si>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</si>
  <si>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</si>
  <si>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</si>
  <si>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</si>
  <si>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</si>
  <si>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</si>
  <si>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</si>
  <si>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</si>
  <si>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</si>
  <si>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 xml:space="preserve"> - дотации бюджетам городских округов на поддержку мер по обеспечению сбалансированности бюджетов</t>
  </si>
  <si>
    <t>000 2 02 01003 04 0000 151</t>
  </si>
  <si>
    <t>000 2 02 02000 00 0000 151</t>
  </si>
  <si>
    <t>000 2 02 02077 00 0000 151</t>
  </si>
  <si>
    <t>000 2 02 02077 04 0000 151</t>
  </si>
  <si>
    <t>Прочие субсидии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</si>
  <si>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</si>
  <si>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</si>
  <si>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              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</si>
  <si>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</si>
  <si>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</si>
  <si>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</si>
  <si>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 xml:space="preserve">- субвенции бюджетам городских округов на государственную регистрацию актов гражданского  состояния                       </t>
  </si>
  <si>
    <t>000 2 02 03003 04 0000 151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</si>
  <si>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</si>
  <si>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</si>
  <si>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000 2 02 03020 04 0000 151</t>
  </si>
  <si>
    <t>000 2 02 03029 00 0000 151</t>
  </si>
  <si>
    <t>000 2 02 03029 04 0000 151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</si>
  <si>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</si>
  <si>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</si>
  <si>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- 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</si>
  <si>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</si>
  <si>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000 2 02 03070 00 0000 151</t>
  </si>
  <si>
    <t xml:space="preserve"> - субвенции бюджетам городских округов на обеспечение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</si>
  <si>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000 2 02 03070 04 0000 151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</si>
  <si>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</si>
  <si>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</si>
  <si>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</si>
  <si>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</si>
  <si>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- 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</si>
  <si>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</si>
  <si>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</si>
  <si>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</si>
  <si>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 xml:space="preserve"> -прочие безвозмездные поступления в бюджеты городских округов</t>
  </si>
  <si>
    <t>000 2 07 04000 04 0000 180</t>
  </si>
  <si>
    <t>ИТОГО ДОХОДОВ</t>
  </si>
  <si>
    <t xml:space="preserve"> - дотации бюджетам городских округов на выравнивание бюджетной обеспеченности </t>
  </si>
  <si>
    <t>000 2 02 03069 04 0000 151</t>
  </si>
  <si>
    <t xml:space="preserve"> -субвенции бюджетам городских округов на обеспечение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</t>
  </si>
  <si>
    <t>Субвенции бюджетам на обеспечение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</si>
  <si>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Субвенции бюджетам на обеспечение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</t>
  </si>
  <si>
    <t>000 2 02 03069 00 0000 151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</si>
  <si>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</si>
  <si>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-межбюджетные трансферты, передаваемые бюджетам городских округов на комплектование книжных фондов библиотек муниципальных образований </t>
  </si>
  <si>
    <t>000 2 02 04025 04 0000 151</t>
  </si>
  <si>
    <t>000 2 02 04025 00 0000 151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</si>
  <si>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</si>
  <si>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</si>
  <si>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Доходы от возмещения ущерба при возникновении страховых случаев</t>
  </si>
  <si>
    <t>000  1  16  23000  00  0000  140</t>
  </si>
  <si>
    <t>Прочие дотации</t>
  </si>
  <si>
    <t>000 2 02 01999 00 0000 151</t>
  </si>
  <si>
    <t>000 2 02 01999 04 0000 151</t>
  </si>
  <si>
    <t>Прочие дотации бюджетам городских округов</t>
  </si>
  <si>
    <t>000 1 11 05010 00 0000 120</t>
  </si>
  <si>
    <t>000 2 02 02109 04 0000 151</t>
  </si>
  <si>
    <t>Субсидии бюджетам муниципальных образований на проведение капитального ремонта многоквартирных домов</t>
  </si>
  <si>
    <t xml:space="preserve"> - субсидии бюджетам городских округов на проведение капитального ремонта многоквартирных домов</t>
  </si>
  <si>
    <t>000 2 02 02041 04 0000 151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</si>
  <si>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</si>
  <si>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</si>
  <si>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000 1 01 02030 01 0000 110</t>
  </si>
  <si>
    <t>000 1 01 02040 01 0000 110</t>
  </si>
  <si>
    <t>000 2 02 02109 00 0000 151</t>
  </si>
  <si>
    <t xml:space="preserve"> 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</si>
  <si>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</si>
  <si>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</si>
  <si>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</si>
  <si>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</si>
  <si>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</si>
  <si>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000 2 02 03007 00 0000 151</t>
  </si>
  <si>
    <t>000 2 02 03007 04 0000 151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</si>
  <si>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</si>
  <si>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000 2 02 04029 04 0000 151</t>
  </si>
  <si>
    <t>000 1 11 03040 04 0000 120</t>
  </si>
  <si>
    <t>000 1 16 23040 04 0000 140</t>
  </si>
  <si>
    <t>Минимальный налог, зачисляемый в бюджеты субъектов Российской Федерации</t>
  </si>
  <si>
    <t>000 1 05 01050 01 0000 110</t>
  </si>
  <si>
    <t>000 2 02 04029 00 0000 151</t>
  </si>
  <si>
    <t xml:space="preserve">Сумма </t>
  </si>
  <si>
    <t>000 1 05 01011 01 0000 110</t>
  </si>
  <si>
    <t>000 1 05 01021 01 0000 110</t>
  </si>
  <si>
    <t>000 1 05 02010 02 0000 110</t>
  </si>
  <si>
    <t>000 1 11 05012 04  0000 120</t>
  </si>
  <si>
    <t>ДОХОДЫ ОТ ОКАЗАНИЯ ПЛАТНЫХ УСЛУГ (РАБОТ) И КОМПЕНСАЦИИ ЗАТРАТ  ГОСУДАРСТВА</t>
  </si>
  <si>
    <t>000 1 14 02043 04 0000 410</t>
  </si>
  <si>
    <t xml:space="preserve"> -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</si>
  <si>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</si>
  <si>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</si>
  <si>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</si>
  <si>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</si>
  <si>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</si>
  <si>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</si>
  <si>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</si>
  <si>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</si>
  <si>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</si>
  <si>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</si>
  <si>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 xml:space="preserve">000 2 02 02089 04 0002 151 </t>
  </si>
  <si>
    <t xml:space="preserve">000 2 02 02088 04 0002 151 </t>
  </si>
  <si>
    <t xml:space="preserve">000 2 02 02089 04 0001 151 </t>
  </si>
  <si>
    <t xml:space="preserve">000 2 02 02089 00 0000 151 </t>
  </si>
  <si>
    <t xml:space="preserve">000 2 02 02088 00 0000 151 </t>
  </si>
  <si>
    <t xml:space="preserve">000 2 02 02088 04 0001 151 </t>
  </si>
  <si>
    <t xml:space="preserve"> - cубсидии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</si>
  <si>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Единый сельскохозяйственный налог</t>
  </si>
  <si>
    <t>000 1 05 03000 01 0000 110</t>
  </si>
  <si>
    <t>000 1 05 03010 01 0000 110</t>
  </si>
  <si>
    <t>000 1 11 07014 04 0000 120</t>
  </si>
  <si>
    <t>000 1 12 01010 01 0000 120</t>
  </si>
  <si>
    <t>000 1 12 01020 01 0000 120</t>
  </si>
  <si>
    <t>000 1 12 01030 01 0000 120</t>
  </si>
  <si>
    <t>000 1 12 01040 01 0000 120</t>
  </si>
  <si>
    <t>000 1 12 01050 01 0000 120</t>
  </si>
  <si>
    <t>000 1 16 25030 01 0000 140</t>
  </si>
  <si>
    <t>000 1 16 25050 01 0000 140</t>
  </si>
  <si>
    <t>000 1 16 25060 01 0000 140</t>
  </si>
  <si>
    <t>ПРОЧИЕ НЕНАЛОГОВЫЕ ДОХОДЫ</t>
  </si>
  <si>
    <t>000 1 17 00000 00 0000 000</t>
  </si>
  <si>
    <t xml:space="preserve">Прочие неналоговые доходы бюджетов городских округов </t>
  </si>
  <si>
    <t>000 1 17 05040 04 0000 180</t>
  </si>
  <si>
    <t>Субсидии бюджетам на обеспечение жильем молодых семей</t>
  </si>
  <si>
    <t>000 2 02 02008 00 0000 151</t>
  </si>
  <si>
    <t>000 2 02 02008 04 0000 151</t>
  </si>
  <si>
    <t>Субсидии бюджетам на реализацию федеральных целевых программ</t>
  </si>
  <si>
    <t>000 2 02 02051 00 0000 151</t>
  </si>
  <si>
    <t>000 2 02 02051 04 0000 151</t>
  </si>
  <si>
    <t xml:space="preserve"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
</t>
  </si>
  <si>
    <t xml:space="preserve">   000  1 08 07173 01 0000 110
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</si>
  <si>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</si>
  <si>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</si>
  <si>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</si>
  <si>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</si>
  <si>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</si>
  <si>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</si>
  <si>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</si>
  <si>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</si>
  <si>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</si>
  <si>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</si>
  <si>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</si>
  <si>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</si>
  <si>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</si>
  <si>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</si>
  <si>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000 1 05 02000 02 0000 110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</si>
  <si>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</si>
  <si>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</si>
  <si>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</si>
  <si>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</si>
  <si>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- доходы от перечисления части прибыли, оставшейся после уплаты налогов и иных обязательных платежей муниципальных унитарных предприятий, созданных городскими округами </t>
  </si>
  <si>
    <t>Платежи от государственных и муниципальных унитарных предприятий</t>
  </si>
  <si>
    <t>000 1 11 07000 00 0000 120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</si>
  <si>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</si>
  <si>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</si>
  <si>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</si>
  <si>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</si>
  <si>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</si>
  <si>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</si>
  <si>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</si>
  <si>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выбросы загрязняющих веществ в атмосферный воздух передвижными объектами</t>
  </si>
  <si>
    <t xml:space="preserve"> - плата за сбросы загрязняющих веществ в водные объекты</t>
  </si>
  <si>
    <t xml:space="preserve"> - плата за размещение отходов производства и потребления</t>
  </si>
  <si>
    <t xml:space="preserve"> - плата за иные виды негативного воздействия на окружающую среду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</si>
  <si>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</si>
  <si>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</si>
  <si>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</si>
  <si>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</si>
  <si>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</si>
  <si>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</si>
  <si>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000 1 16 23042 04 0000 140</t>
  </si>
  <si>
    <t xml:space="preserve">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</si>
  <si>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 xml:space="preserve"> - 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</si>
  <si>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 xml:space="preserve"> - денежные взыскания (штрафы) за нарушение законодательства в области охраны окружающей среды</t>
  </si>
  <si>
    <t xml:space="preserve"> - денежные взыскания (штрафы) за нарушение земельного законодательства</t>
  </si>
  <si>
    <t>000 1 16 37000 00 0000 140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</si>
  <si>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тяжеловестных и (или) крупногабаритных грузов</t>
  </si>
  <si>
    <t xml:space="preserve"> -поступления сумм в возмещение вреда, причиняемого автомобильным дорогам транспортными средствами, осуществляющими перевозки тяжеловестных и (или) крупногабаритных грузов, зачисляемые в бюджеты городских округов</t>
  </si>
  <si>
    <t xml:space="preserve">СУБСИДИИ БЮДЖЕТАМ БЮДЖЕТНОЙ СИСТЕМЫ РОССИЙСКОЙ ФЕДЕРАЦИИ (МЕЖБЮДЖЕТНЫЕ СУБСИДИИ)               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</si>
  <si>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</si>
  <si>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 -субсидии бюджетам городских округов на реализацию федеральных целевых программ</t>
  </si>
  <si>
    <t xml:space="preserve">  - субсидии бюджетам городских округов на обеспечение жильем молодых семей</t>
  </si>
  <si>
    <t xml:space="preserve"> - субсидии бюджетам городских округов на софинансирование капитальных вложений в объекты муниципальной собственности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</si>
  <si>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жилого фонда и модернизации систем коммунальной инфраструктуры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</si>
  <si>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000 2 02 02088 04 0000 151 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</si>
  <si>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жилого фонда и модернизации систем коммунальной инфраструктуры за счет средств, поступивших от государственной корпорации Фонд содействия реформированию жилищно-коммунального хозяйства</t>
  </si>
  <si>
    <t>Субсидии   бюджетам муниципальных образований на обеспечение мероприятий по капитальному ремонту многоквартирных домов, переселению граждан из аварийного жилого фонда и модернизации систем коммунальной инфраструктуры за счет средств бюджетов</t>
  </si>
  <si>
    <t xml:space="preserve">000 2 02 02089 04 0000 151 </t>
  </si>
  <si>
    <t xml:space="preserve"> - 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</si>
  <si>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субсидии бюджетам городских округов на обеспечение мероприятий по переселению граждан из аварийного жилого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</si>
  <si>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субсидии   бюджетам городских округов на обеспечение мероприятий по капитальному ремонту за счет средств бюджетов</t>
  </si>
  <si>
    <t xml:space="preserve"> - субсидии   бюджетам городских округов на обеспечение мероприятий по переселению граждан из аварийного жилого фонда за счет средств бюджетов</t>
  </si>
  <si>
    <t xml:space="preserve"> - прочие субсидии бюджетам городских округов</t>
  </si>
  <si>
    <t xml:space="preserve">Субвенции бюджетам на составление (изменение) списков кандидатов в присяжные заседатели федеральных судов общей юрисдикции в Российской  Федерации           </t>
  </si>
  <si>
    <t>000 2 02 03119 00 0000 151</t>
  </si>
  <si>
    <t>000 2 02 03119 04 0000 151</t>
  </si>
  <si>
    <t xml:space="preserve"> -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</si>
  <si>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000 2 07 04010 04 0000 180</t>
  </si>
  <si>
    <t>000 2 07 04050 04 0000 180</t>
  </si>
  <si>
    <t>Прочие безвозмездные поступления в бюджеты городских округов</t>
  </si>
  <si>
    <t>Прочие неналоговые доходы</t>
  </si>
  <si>
    <t>000 1 17 05000 00 0000 180</t>
  </si>
  <si>
    <t>000 1 16 37030 04 0000 140</t>
  </si>
  <si>
    <t>000  1  16  06000  01  0000  140</t>
  </si>
  <si>
    <t>000 1 16 33040 04 0000 140</t>
  </si>
  <si>
    <t>000 1 16 33000 00 0000 140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</si>
  <si>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</si>
  <si>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</si>
  <si>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</si>
  <si>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</si>
  <si>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</si>
  <si>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</si>
  <si>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</si>
  <si>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 xml:space="preserve">000   2 19 00000 00 0000 000
</t>
  </si>
  <si>
    <t xml:space="preserve">Возврат остатков субсидий,  субвенций  и иных межбюджетных  трансфертов,  имеющих целевое  назначение,  прошлых   лет   из  бюджетов городских округов
</t>
  </si>
  <si>
    <t xml:space="preserve">000   2 19 04000 04 0000 151
</t>
  </si>
  <si>
    <t>000 1 14 06024 04 0000 430</t>
  </si>
  <si>
    <t>000 1 14 06020 00 0000 430</t>
  </si>
  <si>
    <t xml:space="preserve"> - доходы от продажи земельных участков, находящихся в собственности городских оругов (за исключением земельных участков муниципальных бюжетных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</si>
  <si>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</si>
  <si>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- субсидии бюджетам городских округов на реализацию федеральных целевых программ</t>
  </si>
  <si>
    <t xml:space="preserve"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 </t>
  </si>
  <si>
    <t>000 2 02 01009 00 0000 151</t>
  </si>
  <si>
    <t xml:space="preserve">  - дотации бюджетам городских округов на поощрение достижения наилучших показателей деятельности органов местного самоуправления</t>
  </si>
  <si>
    <t>000 2 02 01009 04 0000 151</t>
  </si>
  <si>
    <t>000 1 11 01000 00 0000 120</t>
  </si>
  <si>
    <t>000 1 11 03000 00 0000 120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</si>
  <si>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</si>
  <si>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</si>
  <si>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 xml:space="preserve">  -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 Российской Федерации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</si>
  <si>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</si>
  <si>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- 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</si>
  <si>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</si>
  <si>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</si>
  <si>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</si>
  <si>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- межбюджетные трансферты, передаваемые бюджетам городских округов на реализацию дополнительных мероприятий в сфере занятости населения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</si>
  <si>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</si>
  <si>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Приложение 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</si>
  <si>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</si>
  <si>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</si>
  <si>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</si>
  <si>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</si>
  <si>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</si>
  <si>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</si>
  <si>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</si>
  <si>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</si>
  <si>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</si>
  <si>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Доходы бюджета города Урай на 2016 год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</si>
  <si>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</si>
  <si>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</si>
  <si>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000 1 06 06030 00 0000 110</t>
  </si>
  <si>
    <t>000 1 08 07050 01 0000 110</t>
  </si>
  <si>
    <t xml:space="preserve"> Государственная пошлина за выдачу разрешения на установку рекламной конструкции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</si>
  <si>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тяжеловестных и (или) крупногабаритных грузов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</si>
  <si>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</si>
  <si>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-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</si>
  <si>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</si>
  <si>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</si>
  <si>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      от 17 декабря 2015  №143 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</si>
</sst>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52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1" fillId="33" borderId="10">
      <alignment horizontal="left" vertical="top" wrapText="1"/>
      <protection/>
    </xf>
  </cellStyleXfs>
  <cellXfs count="73">
    <xf numFmtId="0" fontId="0" fillId="0" borderId="0" xfId="0" applyAlignment="1">
      <alignment/>
    </xf>
    <xf numFmtId="0" fontId="1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vertical="top"/>
    </xf>
    <xf numFmtId="188" fontId="1" fillId="34" borderId="0" xfId="0" applyNumberFormat="1" applyFont="1" applyFill="1" applyAlignment="1">
      <alignment horizontal="right" vertical="top"/>
    </xf>
    <xf numFmtId="0" fontId="0" fillId="34" borderId="0" xfId="0" applyFill="1" applyBorder="1" applyAlignment="1">
      <alignment/>
    </xf>
    <xf numFmtId="0" fontId="0" fillId="34" borderId="0" xfId="0" applyFont="1" applyFill="1" applyAlignment="1">
      <alignment/>
    </xf>
    <xf numFmtId="2" fontId="0" fillId="34" borderId="0" xfId="0" applyNumberFormat="1" applyFill="1" applyAlignment="1">
      <alignment/>
    </xf>
    <xf numFmtId="0" fontId="1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0" fillId="34" borderId="0" xfId="0" applyFill="1" applyAlignment="1">
      <alignment horizontal="left" vertical="center"/>
    </xf>
    <xf numFmtId="0" fontId="0" fillId="34" borderId="0" xfId="0" applyFont="1" applyFill="1" applyAlignment="1">
      <alignment vertical="center"/>
    </xf>
    <xf numFmtId="188" fontId="1" fillId="34" borderId="0" xfId="0" applyNumberFormat="1" applyFont="1" applyFill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188" fontId="5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188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/>
    </xf>
    <xf numFmtId="188" fontId="4" fillId="0" borderId="0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/>
    </xf>
    <xf numFmtId="188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188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88" fontId="4" fillId="0" borderId="1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88" fontId="5" fillId="0" borderId="1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3" fillId="0" borderId="10" xfId="63" applyFont="1" applyFill="1" applyAlignment="1">
      <alignment horizontal="left" vertical="center" wrapText="1"/>
      <protection/>
    </xf>
    <xf numFmtId="2" fontId="3" fillId="0" borderId="11" xfId="0" applyNumberFormat="1" applyFont="1" applyFill="1" applyBorder="1" applyAlignment="1">
      <alignment horizontal="center" vertical="center"/>
    </xf>
    <xf numFmtId="0" fontId="4" fillId="0" borderId="10" xfId="63" applyFont="1" applyFill="1" applyAlignment="1">
      <alignment horizontal="left" vertical="center" wrapText="1"/>
      <protection/>
    </xf>
    <xf numFmtId="2" fontId="4" fillId="0" borderId="11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12" fillId="34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188" fontId="4" fillId="0" borderId="11" xfId="6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center" wrapText="1"/>
    </xf>
    <xf numFmtId="49" fontId="4" fillId="35" borderId="11" xfId="0" applyNumberFormat="1" applyFont="1" applyFill="1" applyBorder="1" applyAlignment="1">
      <alignment horizontal="center" vertical="center"/>
    </xf>
    <xf numFmtId="49" fontId="5" fillId="35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horizontal="center" vertical="center"/>
    </xf>
    <xf numFmtId="188" fontId="3" fillId="35" borderId="11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left" vertical="center" wrapText="1"/>
    </xf>
    <xf numFmtId="188" fontId="3" fillId="35" borderId="11" xfId="6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34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Элементы осе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workbookViewId="0" topLeftCell="A156">
      <selection activeCell="B3" sqref="B3:C3"/>
    </sheetView>
  </sheetViews>
  <sheetFormatPr defaultColWidth="9.140625" defaultRowHeight="12.75"/>
  <cols>
    <col min="1" max="1" width="61.00390625" style="3" customWidth="1"/>
    <col min="2" max="2" width="24.28125" style="3" customWidth="1"/>
    <col min="3" max="3" width="17.00390625" style="16" customWidth="1"/>
    <col min="4" max="4" width="16.57421875" style="2" customWidth="1"/>
    <col min="5" max="5" width="20.8515625" style="2" bestFit="1" customWidth="1"/>
    <col min="6" max="16384" width="9.140625" style="2" customWidth="1"/>
  </cols>
  <sheetData>
    <row r="1" spans="1:3" ht="15">
      <c r="A1" s="1"/>
      <c r="B1" s="71" t="s">
        <v>309</v>
      </c>
      <c r="C1" s="71"/>
    </row>
    <row r="2" spans="2:3" ht="15">
      <c r="B2" s="71" t="s">
        <v>0</v>
      </c>
      <c r="C2" s="71"/>
    </row>
    <row r="3" spans="2:3" ht="15">
      <c r="B3" s="71" t="s">
        <v>330</v>
      </c>
      <c r="C3" s="71"/>
    </row>
    <row r="4" spans="2:3" ht="8.25" customHeight="1">
      <c r="B4" s="4"/>
      <c r="C4" s="5"/>
    </row>
    <row r="5" spans="1:3" s="6" customFormat="1" ht="18" customHeight="1">
      <c r="A5" s="72" t="s">
        <v>319</v>
      </c>
      <c r="B5" s="72"/>
      <c r="C5" s="72"/>
    </row>
    <row r="6" spans="1:3" ht="15" customHeight="1">
      <c r="A6" s="25"/>
      <c r="B6" s="25"/>
      <c r="C6" s="26" t="s">
        <v>1</v>
      </c>
    </row>
    <row r="7" spans="1:3" ht="26.25" customHeight="1">
      <c r="A7" s="27" t="s">
        <v>2</v>
      </c>
      <c r="B7" s="27" t="s">
        <v>3</v>
      </c>
      <c r="C7" s="28" t="s">
        <v>154</v>
      </c>
    </row>
    <row r="8" spans="1:3" s="46" customFormat="1" ht="12">
      <c r="A8" s="47">
        <v>1</v>
      </c>
      <c r="B8" s="47">
        <v>2</v>
      </c>
      <c r="C8" s="48">
        <v>3</v>
      </c>
    </row>
    <row r="9" spans="1:3" ht="12.75">
      <c r="A9" s="21" t="s">
        <v>4</v>
      </c>
      <c r="B9" s="22" t="s">
        <v>5</v>
      </c>
      <c r="C9" s="23">
        <f>C10+C22+C33+C41+C48+C64+C71+C78+C87+C106+C16</f>
        <v>803804.4</v>
      </c>
    </row>
    <row r="10" spans="1:3" ht="12.75">
      <c r="A10" s="24" t="s">
        <v>6</v>
      </c>
      <c r="B10" s="22" t="s">
        <v>7</v>
      </c>
      <c r="C10" s="23">
        <f>C11</f>
        <v>456958.8</v>
      </c>
    </row>
    <row r="11" spans="1:3" ht="12.75">
      <c r="A11" s="29" t="s">
        <v>8</v>
      </c>
      <c r="B11" s="30" t="s">
        <v>9</v>
      </c>
      <c r="C11" s="31">
        <f>SUM(C12:C15)</f>
        <v>456958.8</v>
      </c>
    </row>
    <row r="12" spans="1:3" ht="51">
      <c r="A12" s="29" t="s">
        <v>308</v>
      </c>
      <c r="B12" s="30" t="s">
        <v>10</v>
      </c>
      <c r="C12" s="31">
        <v>445534.8</v>
      </c>
    </row>
    <row r="13" spans="1:3" ht="76.5">
      <c r="A13" s="29" t="s">
        <v>162</v>
      </c>
      <c r="B13" s="30" t="s">
        <v>11</v>
      </c>
      <c r="C13" s="31">
        <v>3655.7</v>
      </c>
    </row>
    <row r="14" spans="1:3" s="7" customFormat="1" ht="38.25">
      <c r="A14" s="29" t="s">
        <v>163</v>
      </c>
      <c r="B14" s="37" t="s">
        <v>136</v>
      </c>
      <c r="C14" s="31">
        <v>5483.5</v>
      </c>
    </row>
    <row r="15" spans="1:3" s="7" customFormat="1" ht="63.75">
      <c r="A15" s="29" t="s">
        <v>310</v>
      </c>
      <c r="B15" s="30" t="s">
        <v>137</v>
      </c>
      <c r="C15" s="31">
        <v>2284.8</v>
      </c>
    </row>
    <row r="16" spans="1:3" s="7" customFormat="1" ht="33" customHeight="1">
      <c r="A16" s="24" t="s">
        <v>209</v>
      </c>
      <c r="B16" s="22" t="s">
        <v>210</v>
      </c>
      <c r="C16" s="23">
        <f>C17</f>
        <v>10162.6</v>
      </c>
    </row>
    <row r="17" spans="1:3" s="7" customFormat="1" ht="25.5" customHeight="1">
      <c r="A17" s="20" t="s">
        <v>211</v>
      </c>
      <c r="B17" s="30" t="s">
        <v>212</v>
      </c>
      <c r="C17" s="31">
        <f>C18+C19+C20+C21</f>
        <v>10162.6</v>
      </c>
    </row>
    <row r="18" spans="1:3" s="7" customFormat="1" ht="51">
      <c r="A18" s="20" t="s">
        <v>280</v>
      </c>
      <c r="B18" s="30" t="s">
        <v>213</v>
      </c>
      <c r="C18" s="31">
        <v>3455.3</v>
      </c>
    </row>
    <row r="19" spans="1:3" s="7" customFormat="1" ht="63.75">
      <c r="A19" s="20" t="s">
        <v>281</v>
      </c>
      <c r="B19" s="30" t="s">
        <v>214</v>
      </c>
      <c r="C19" s="31">
        <v>101.6</v>
      </c>
    </row>
    <row r="20" spans="1:3" s="7" customFormat="1" ht="51">
      <c r="A20" s="20" t="s">
        <v>282</v>
      </c>
      <c r="B20" s="30" t="s">
        <v>215</v>
      </c>
      <c r="C20" s="31">
        <v>6605.7</v>
      </c>
    </row>
    <row r="21" spans="1:3" s="7" customFormat="1" ht="51">
      <c r="A21" s="20" t="s">
        <v>283</v>
      </c>
      <c r="B21" s="30" t="s">
        <v>216</v>
      </c>
      <c r="C21" s="31">
        <v>0</v>
      </c>
    </row>
    <row r="22" spans="1:3" ht="12.75">
      <c r="A22" s="24" t="s">
        <v>12</v>
      </c>
      <c r="B22" s="22" t="s">
        <v>13</v>
      </c>
      <c r="C22" s="23">
        <f>C23+C27+C29+C31</f>
        <v>124118.5</v>
      </c>
    </row>
    <row r="23" spans="1:3" s="9" customFormat="1" ht="33.75" customHeight="1">
      <c r="A23" s="24" t="s">
        <v>140</v>
      </c>
      <c r="B23" s="22" t="s">
        <v>14</v>
      </c>
      <c r="C23" s="23">
        <f>C24+C25+C26</f>
        <v>69218.5</v>
      </c>
    </row>
    <row r="24" spans="1:3" ht="25.5">
      <c r="A24" s="29" t="s">
        <v>320</v>
      </c>
      <c r="B24" s="30" t="s">
        <v>155</v>
      </c>
      <c r="C24" s="31">
        <v>57451.4</v>
      </c>
    </row>
    <row r="25" spans="1:3" ht="25.5">
      <c r="A25" s="29" t="s">
        <v>321</v>
      </c>
      <c r="B25" s="30" t="s">
        <v>156</v>
      </c>
      <c r="C25" s="31">
        <v>6921.8</v>
      </c>
    </row>
    <row r="26" spans="1:5" ht="25.5">
      <c r="A26" s="29" t="s">
        <v>151</v>
      </c>
      <c r="B26" s="41" t="s">
        <v>152</v>
      </c>
      <c r="C26" s="31">
        <v>4845.3</v>
      </c>
      <c r="E26" s="8"/>
    </row>
    <row r="27" spans="1:3" ht="12.75">
      <c r="A27" s="24" t="s">
        <v>15</v>
      </c>
      <c r="B27" s="22" t="s">
        <v>217</v>
      </c>
      <c r="C27" s="23">
        <f>C28</f>
        <v>49950</v>
      </c>
    </row>
    <row r="28" spans="1:3" ht="12.75">
      <c r="A28" s="29" t="s">
        <v>15</v>
      </c>
      <c r="B28" s="30" t="s">
        <v>157</v>
      </c>
      <c r="C28" s="31">
        <v>49950</v>
      </c>
    </row>
    <row r="29" spans="1:3" ht="12.75">
      <c r="A29" s="38" t="s">
        <v>179</v>
      </c>
      <c r="B29" s="39" t="s">
        <v>180</v>
      </c>
      <c r="C29" s="23">
        <f>C30</f>
        <v>450</v>
      </c>
    </row>
    <row r="30" spans="1:3" s="9" customFormat="1" ht="15" customHeight="1">
      <c r="A30" s="40" t="s">
        <v>179</v>
      </c>
      <c r="B30" s="41" t="s">
        <v>181</v>
      </c>
      <c r="C30" s="31">
        <v>450</v>
      </c>
    </row>
    <row r="31" spans="1:3" s="9" customFormat="1" ht="25.5" customHeight="1">
      <c r="A31" s="38" t="s">
        <v>206</v>
      </c>
      <c r="B31" s="39" t="s">
        <v>205</v>
      </c>
      <c r="C31" s="23">
        <f>C32</f>
        <v>4500</v>
      </c>
    </row>
    <row r="32" spans="1:3" s="9" customFormat="1" ht="30.75" customHeight="1">
      <c r="A32" s="40" t="s">
        <v>207</v>
      </c>
      <c r="B32" s="41" t="s">
        <v>208</v>
      </c>
      <c r="C32" s="31">
        <v>4500</v>
      </c>
    </row>
    <row r="33" spans="1:3" ht="12.75">
      <c r="A33" s="24" t="s">
        <v>16</v>
      </c>
      <c r="B33" s="22" t="s">
        <v>17</v>
      </c>
      <c r="C33" s="23">
        <f>C34+C36</f>
        <v>28261.5</v>
      </c>
    </row>
    <row r="34" spans="1:3" s="9" customFormat="1" ht="13.5" customHeight="1">
      <c r="A34" s="24" t="s">
        <v>18</v>
      </c>
      <c r="B34" s="22" t="s">
        <v>19</v>
      </c>
      <c r="C34" s="23">
        <f>C35</f>
        <v>9500</v>
      </c>
    </row>
    <row r="35" spans="1:3" ht="37.5" customHeight="1">
      <c r="A35" s="29" t="s">
        <v>218</v>
      </c>
      <c r="B35" s="30" t="s">
        <v>20</v>
      </c>
      <c r="C35" s="31">
        <v>9500</v>
      </c>
    </row>
    <row r="36" spans="1:3" ht="12.75">
      <c r="A36" s="24" t="s">
        <v>21</v>
      </c>
      <c r="B36" s="22" t="s">
        <v>22</v>
      </c>
      <c r="C36" s="23">
        <f>C37+C39</f>
        <v>18761.5</v>
      </c>
    </row>
    <row r="37" spans="1:3" ht="12.75">
      <c r="A37" s="29" t="s">
        <v>311</v>
      </c>
      <c r="B37" s="30" t="s">
        <v>322</v>
      </c>
      <c r="C37" s="31">
        <f>C38</f>
        <v>13133</v>
      </c>
    </row>
    <row r="38" spans="1:3" ht="25.5">
      <c r="A38" s="17" t="s">
        <v>313</v>
      </c>
      <c r="B38" s="18" t="s">
        <v>312</v>
      </c>
      <c r="C38" s="19">
        <v>13133</v>
      </c>
    </row>
    <row r="39" spans="1:3" ht="12.75">
      <c r="A39" s="29" t="s">
        <v>315</v>
      </c>
      <c r="B39" s="30" t="s">
        <v>314</v>
      </c>
      <c r="C39" s="31">
        <f>SUM(C40)</f>
        <v>5628.5</v>
      </c>
    </row>
    <row r="40" spans="1:3" ht="25.5">
      <c r="A40" s="17" t="s">
        <v>317</v>
      </c>
      <c r="B40" s="18" t="s">
        <v>316</v>
      </c>
      <c r="C40" s="19">
        <v>5628.5</v>
      </c>
    </row>
    <row r="41" spans="1:3" ht="12.75">
      <c r="A41" s="24" t="s">
        <v>23</v>
      </c>
      <c r="B41" s="22" t="s">
        <v>24</v>
      </c>
      <c r="C41" s="23">
        <f>C42+C44</f>
        <v>5305</v>
      </c>
    </row>
    <row r="42" spans="1:3" ht="25.5">
      <c r="A42" s="29" t="s">
        <v>25</v>
      </c>
      <c r="B42" s="30" t="s">
        <v>26</v>
      </c>
      <c r="C42" s="31">
        <f>C43</f>
        <v>5258</v>
      </c>
    </row>
    <row r="43" spans="1:3" ht="38.25">
      <c r="A43" s="17" t="s">
        <v>121</v>
      </c>
      <c r="B43" s="18" t="s">
        <v>27</v>
      </c>
      <c r="C43" s="19">
        <v>5258</v>
      </c>
    </row>
    <row r="44" spans="1:3" ht="25.5" customHeight="1">
      <c r="A44" s="29" t="s">
        <v>28</v>
      </c>
      <c r="B44" s="30" t="s">
        <v>29</v>
      </c>
      <c r="C44" s="31">
        <f>C45+C46</f>
        <v>47</v>
      </c>
    </row>
    <row r="45" spans="1:3" ht="25.5" customHeight="1">
      <c r="A45" s="42" t="s">
        <v>324</v>
      </c>
      <c r="B45" s="30" t="s">
        <v>323</v>
      </c>
      <c r="C45" s="31">
        <v>15</v>
      </c>
    </row>
    <row r="46" spans="1:3" s="10" customFormat="1" ht="50.25" customHeight="1">
      <c r="A46" s="29" t="s">
        <v>325</v>
      </c>
      <c r="B46" s="30" t="s">
        <v>219</v>
      </c>
      <c r="C46" s="31">
        <f>C47</f>
        <v>32</v>
      </c>
    </row>
    <row r="47" spans="1:3" s="10" customFormat="1" ht="66" customHeight="1">
      <c r="A47" s="43" t="s">
        <v>201</v>
      </c>
      <c r="B47" s="44" t="s">
        <v>202</v>
      </c>
      <c r="C47" s="19">
        <v>32</v>
      </c>
    </row>
    <row r="48" spans="1:3" ht="26.25" customHeight="1">
      <c r="A48" s="24" t="s">
        <v>30</v>
      </c>
      <c r="B48" s="22" t="s">
        <v>31</v>
      </c>
      <c r="C48" s="23">
        <f>SUM(C53+C61+C49+C51+C58)</f>
        <v>153562.1</v>
      </c>
    </row>
    <row r="49" spans="1:3" s="11" customFormat="1" ht="51">
      <c r="A49" s="29" t="s">
        <v>122</v>
      </c>
      <c r="B49" s="32" t="s">
        <v>297</v>
      </c>
      <c r="C49" s="33">
        <f>C50</f>
        <v>250</v>
      </c>
    </row>
    <row r="50" spans="1:3" s="12" customFormat="1" ht="42" customHeight="1">
      <c r="A50" s="17" t="s">
        <v>32</v>
      </c>
      <c r="B50" s="34" t="s">
        <v>220</v>
      </c>
      <c r="C50" s="35">
        <v>250</v>
      </c>
    </row>
    <row r="51" spans="1:3" ht="25.5" hidden="1">
      <c r="A51" s="50" t="s">
        <v>33</v>
      </c>
      <c r="B51" s="51" t="s">
        <v>298</v>
      </c>
      <c r="C51" s="33">
        <f>C52</f>
        <v>0</v>
      </c>
    </row>
    <row r="52" spans="1:3" s="13" customFormat="1" ht="25.5" hidden="1">
      <c r="A52" s="53" t="s">
        <v>34</v>
      </c>
      <c r="B52" s="52" t="s">
        <v>149</v>
      </c>
      <c r="C52" s="35"/>
    </row>
    <row r="53" spans="1:3" ht="63.75">
      <c r="A53" s="29" t="s">
        <v>141</v>
      </c>
      <c r="B53" s="30" t="s">
        <v>35</v>
      </c>
      <c r="C53" s="31">
        <f>SUM(C54+C56)</f>
        <v>86236.3</v>
      </c>
    </row>
    <row r="54" spans="1:3" ht="51">
      <c r="A54" s="29" t="s">
        <v>221</v>
      </c>
      <c r="B54" s="30" t="s">
        <v>129</v>
      </c>
      <c r="C54" s="31">
        <f>SUM(C55)</f>
        <v>84364.2</v>
      </c>
    </row>
    <row r="55" spans="1:3" ht="63.75">
      <c r="A55" s="17" t="s">
        <v>36</v>
      </c>
      <c r="B55" s="18" t="s">
        <v>158</v>
      </c>
      <c r="C55" s="19">
        <v>84364.2</v>
      </c>
    </row>
    <row r="56" spans="1:3" ht="50.25" customHeight="1">
      <c r="A56" s="29" t="s">
        <v>142</v>
      </c>
      <c r="B56" s="45" t="s">
        <v>37</v>
      </c>
      <c r="C56" s="31">
        <f>C57</f>
        <v>1872.1</v>
      </c>
    </row>
    <row r="57" spans="1:3" s="14" customFormat="1" ht="54.75" customHeight="1">
      <c r="A57" s="36" t="s">
        <v>227</v>
      </c>
      <c r="B57" s="18" t="s">
        <v>38</v>
      </c>
      <c r="C57" s="19">
        <v>1872.1</v>
      </c>
    </row>
    <row r="58" spans="1:3" s="15" customFormat="1" ht="15.75" customHeight="1">
      <c r="A58" s="29" t="s">
        <v>223</v>
      </c>
      <c r="B58" s="30" t="s">
        <v>224</v>
      </c>
      <c r="C58" s="31">
        <f>C59</f>
        <v>59</v>
      </c>
    </row>
    <row r="59" spans="1:3" s="15" customFormat="1" ht="44.25" customHeight="1">
      <c r="A59" s="29" t="s">
        <v>226</v>
      </c>
      <c r="B59" s="30" t="s">
        <v>225</v>
      </c>
      <c r="C59" s="31">
        <f>C60</f>
        <v>59</v>
      </c>
    </row>
    <row r="60" spans="1:3" ht="38.25">
      <c r="A60" s="36" t="s">
        <v>222</v>
      </c>
      <c r="B60" s="18" t="s">
        <v>182</v>
      </c>
      <c r="C60" s="19">
        <v>59</v>
      </c>
    </row>
    <row r="61" spans="1:3" ht="63.75">
      <c r="A61" s="29" t="s">
        <v>143</v>
      </c>
      <c r="B61" s="30" t="s">
        <v>39</v>
      </c>
      <c r="C61" s="31">
        <f>C62</f>
        <v>67016.8</v>
      </c>
    </row>
    <row r="62" spans="1:3" ht="63.75">
      <c r="A62" s="29" t="s">
        <v>144</v>
      </c>
      <c r="B62" s="30" t="s">
        <v>40</v>
      </c>
      <c r="C62" s="31">
        <f>C63</f>
        <v>67016.8</v>
      </c>
    </row>
    <row r="63" spans="1:3" ht="63.75">
      <c r="A63" s="17" t="s">
        <v>228</v>
      </c>
      <c r="B63" s="18" t="s">
        <v>41</v>
      </c>
      <c r="C63" s="19">
        <v>67016.8</v>
      </c>
    </row>
    <row r="64" spans="1:3" ht="12.75">
      <c r="A64" s="24" t="s">
        <v>42</v>
      </c>
      <c r="B64" s="22" t="s">
        <v>43</v>
      </c>
      <c r="C64" s="23">
        <f>C65</f>
        <v>687.5</v>
      </c>
    </row>
    <row r="65" spans="1:3" s="7" customFormat="1" ht="12.75">
      <c r="A65" s="29" t="s">
        <v>230</v>
      </c>
      <c r="B65" s="30" t="s">
        <v>229</v>
      </c>
      <c r="C65" s="31">
        <f>C66+C67+C68+C69+C70</f>
        <v>687.5</v>
      </c>
    </row>
    <row r="66" spans="1:3" ht="33" customHeight="1">
      <c r="A66" s="17" t="s">
        <v>231</v>
      </c>
      <c r="B66" s="18" t="s">
        <v>183</v>
      </c>
      <c r="C66" s="31">
        <v>100.4</v>
      </c>
    </row>
    <row r="67" spans="1:3" s="7" customFormat="1" ht="26.25" customHeight="1">
      <c r="A67" s="17" t="s">
        <v>232</v>
      </c>
      <c r="B67" s="18" t="s">
        <v>184</v>
      </c>
      <c r="C67" s="31">
        <v>0</v>
      </c>
    </row>
    <row r="68" spans="1:3" ht="16.5" customHeight="1">
      <c r="A68" s="17" t="s">
        <v>233</v>
      </c>
      <c r="B68" s="18" t="s">
        <v>185</v>
      </c>
      <c r="C68" s="31">
        <v>125.1</v>
      </c>
    </row>
    <row r="69" spans="1:3" ht="12.75">
      <c r="A69" s="17" t="s">
        <v>234</v>
      </c>
      <c r="B69" s="18" t="s">
        <v>186</v>
      </c>
      <c r="C69" s="31">
        <v>460.6</v>
      </c>
    </row>
    <row r="70" spans="1:3" ht="12.75" customHeight="1">
      <c r="A70" s="17" t="s">
        <v>235</v>
      </c>
      <c r="B70" s="18" t="s">
        <v>187</v>
      </c>
      <c r="C70" s="31">
        <v>1.4</v>
      </c>
    </row>
    <row r="71" spans="1:3" ht="25.5">
      <c r="A71" s="24" t="s">
        <v>159</v>
      </c>
      <c r="B71" s="22" t="s">
        <v>44</v>
      </c>
      <c r="C71" s="23">
        <f>C72+C75</f>
        <v>1727</v>
      </c>
    </row>
    <row r="72" spans="1:3" s="7" customFormat="1" ht="12.75">
      <c r="A72" s="29" t="s">
        <v>236</v>
      </c>
      <c r="B72" s="30" t="s">
        <v>237</v>
      </c>
      <c r="C72" s="31">
        <f>C73</f>
        <v>407</v>
      </c>
    </row>
    <row r="73" spans="1:3" ht="12.75">
      <c r="A73" s="29" t="s">
        <v>164</v>
      </c>
      <c r="B73" s="30" t="s">
        <v>165</v>
      </c>
      <c r="C73" s="31">
        <f>C74</f>
        <v>407</v>
      </c>
    </row>
    <row r="74" spans="1:3" ht="25.5">
      <c r="A74" s="17" t="s">
        <v>167</v>
      </c>
      <c r="B74" s="18" t="s">
        <v>166</v>
      </c>
      <c r="C74" s="19">
        <v>407</v>
      </c>
    </row>
    <row r="75" spans="1:3" ht="12.75">
      <c r="A75" s="29" t="s">
        <v>238</v>
      </c>
      <c r="B75" s="30" t="s">
        <v>239</v>
      </c>
      <c r="C75" s="31">
        <f>SUM(C76)</f>
        <v>1320</v>
      </c>
    </row>
    <row r="76" spans="1:3" ht="12.75">
      <c r="A76" s="29" t="s">
        <v>168</v>
      </c>
      <c r="B76" s="30" t="s">
        <v>169</v>
      </c>
      <c r="C76" s="31">
        <f>SUM(C77)</f>
        <v>1320</v>
      </c>
    </row>
    <row r="77" spans="1:3" s="13" customFormat="1" ht="12.75" customHeight="1">
      <c r="A77" s="17" t="s">
        <v>170</v>
      </c>
      <c r="B77" s="18" t="s">
        <v>171</v>
      </c>
      <c r="C77" s="19">
        <v>1320</v>
      </c>
    </row>
    <row r="78" spans="1:3" ht="26.25" customHeight="1">
      <c r="A78" s="24" t="s">
        <v>45</v>
      </c>
      <c r="B78" s="22" t="s">
        <v>46</v>
      </c>
      <c r="C78" s="23">
        <f>C79+C82</f>
        <v>18660.1</v>
      </c>
    </row>
    <row r="79" spans="1:3" ht="64.5" customHeight="1">
      <c r="A79" s="29" t="s">
        <v>299</v>
      </c>
      <c r="B79" s="30" t="s">
        <v>47</v>
      </c>
      <c r="C79" s="31">
        <f>C80</f>
        <v>17950.5</v>
      </c>
    </row>
    <row r="80" spans="1:3" ht="63.75" customHeight="1">
      <c r="A80" s="29" t="s">
        <v>318</v>
      </c>
      <c r="B80" s="30" t="s">
        <v>240</v>
      </c>
      <c r="C80" s="31">
        <f>C81</f>
        <v>17950.5</v>
      </c>
    </row>
    <row r="81" spans="1:3" ht="84" customHeight="1">
      <c r="A81" s="17" t="s">
        <v>241</v>
      </c>
      <c r="B81" s="18" t="s">
        <v>160</v>
      </c>
      <c r="C81" s="19">
        <v>17950.5</v>
      </c>
    </row>
    <row r="82" spans="1:3" ht="26.25" customHeight="1">
      <c r="A82" s="29" t="s">
        <v>300</v>
      </c>
      <c r="B82" s="30" t="s">
        <v>48</v>
      </c>
      <c r="C82" s="31">
        <f>C83+C85</f>
        <v>709.5999999999999</v>
      </c>
    </row>
    <row r="83" spans="1:3" ht="25.5">
      <c r="A83" s="29" t="s">
        <v>49</v>
      </c>
      <c r="B83" s="30" t="s">
        <v>50</v>
      </c>
      <c r="C83" s="31">
        <f>C84</f>
        <v>445.4</v>
      </c>
    </row>
    <row r="84" spans="1:3" ht="38.25">
      <c r="A84" s="17" t="s">
        <v>51</v>
      </c>
      <c r="B84" s="18" t="s">
        <v>52</v>
      </c>
      <c r="C84" s="19">
        <v>445.4</v>
      </c>
    </row>
    <row r="85" spans="1:3" ht="38.25">
      <c r="A85" s="29" t="s">
        <v>291</v>
      </c>
      <c r="B85" s="30" t="s">
        <v>289</v>
      </c>
      <c r="C85" s="31">
        <f>C86</f>
        <v>264.2</v>
      </c>
    </row>
    <row r="86" spans="1:3" ht="38.25">
      <c r="A86" s="17" t="s">
        <v>290</v>
      </c>
      <c r="B86" s="18" t="s">
        <v>288</v>
      </c>
      <c r="C86" s="19">
        <v>264.2</v>
      </c>
    </row>
    <row r="87" spans="1:3" ht="12.75">
      <c r="A87" s="24" t="s">
        <v>53</v>
      </c>
      <c r="B87" s="22" t="s">
        <v>54</v>
      </c>
      <c r="C87" s="23">
        <f>C88+C98+C104+C91+C94+C99+C101+C90+C103</f>
        <v>4361.3</v>
      </c>
    </row>
    <row r="88" spans="1:3" ht="25.5">
      <c r="A88" s="29" t="s">
        <v>55</v>
      </c>
      <c r="B88" s="30" t="s">
        <v>56</v>
      </c>
      <c r="C88" s="31">
        <f>C89</f>
        <v>115</v>
      </c>
    </row>
    <row r="89" spans="1:3" ht="51">
      <c r="A89" s="17" t="s">
        <v>301</v>
      </c>
      <c r="B89" s="18" t="s">
        <v>57</v>
      </c>
      <c r="C89" s="19">
        <v>115</v>
      </c>
    </row>
    <row r="90" spans="1:3" ht="41.25" customHeight="1">
      <c r="A90" s="20" t="s">
        <v>302</v>
      </c>
      <c r="B90" s="32" t="s">
        <v>275</v>
      </c>
      <c r="C90" s="31">
        <v>255</v>
      </c>
    </row>
    <row r="91" spans="1:3" ht="32.25" customHeight="1" hidden="1">
      <c r="A91" s="50" t="s">
        <v>123</v>
      </c>
      <c r="B91" s="51" t="s">
        <v>124</v>
      </c>
      <c r="C91" s="19">
        <f>SUM(C92)</f>
        <v>0</v>
      </c>
    </row>
    <row r="92" spans="1:3" s="7" customFormat="1" ht="53.25" customHeight="1" hidden="1">
      <c r="A92" s="50" t="s">
        <v>243</v>
      </c>
      <c r="B92" s="51" t="s">
        <v>150</v>
      </c>
      <c r="C92" s="31">
        <f>C93</f>
        <v>0</v>
      </c>
    </row>
    <row r="93" spans="1:3" ht="45.75" customHeight="1" hidden="1">
      <c r="A93" s="53" t="s">
        <v>244</v>
      </c>
      <c r="B93" s="52" t="s">
        <v>242</v>
      </c>
      <c r="C93" s="19"/>
    </row>
    <row r="94" spans="1:3" s="7" customFormat="1" ht="76.5">
      <c r="A94" s="29" t="s">
        <v>204</v>
      </c>
      <c r="B94" s="32" t="s">
        <v>203</v>
      </c>
      <c r="C94" s="31">
        <f>C95+C96+C97</f>
        <v>284</v>
      </c>
    </row>
    <row r="95" spans="1:3" ht="27" customHeight="1">
      <c r="A95" s="17" t="s">
        <v>303</v>
      </c>
      <c r="B95" s="34" t="s">
        <v>188</v>
      </c>
      <c r="C95" s="19">
        <v>84</v>
      </c>
    </row>
    <row r="96" spans="1:3" s="7" customFormat="1" ht="27.75" customHeight="1">
      <c r="A96" s="17" t="s">
        <v>245</v>
      </c>
      <c r="B96" s="34" t="s">
        <v>189</v>
      </c>
      <c r="C96" s="19">
        <v>150</v>
      </c>
    </row>
    <row r="97" spans="1:3" ht="30" customHeight="1">
      <c r="A97" s="17" t="s">
        <v>246</v>
      </c>
      <c r="B97" s="34" t="s">
        <v>190</v>
      </c>
      <c r="C97" s="19">
        <v>50</v>
      </c>
    </row>
    <row r="98" spans="1:3" s="7" customFormat="1" ht="38.25">
      <c r="A98" s="29" t="s">
        <v>304</v>
      </c>
      <c r="B98" s="30" t="s">
        <v>58</v>
      </c>
      <c r="C98" s="31">
        <v>700</v>
      </c>
    </row>
    <row r="99" spans="1:3" s="7" customFormat="1" ht="43.5" customHeight="1" hidden="1">
      <c r="A99" s="29" t="s">
        <v>326</v>
      </c>
      <c r="B99" s="30" t="s">
        <v>277</v>
      </c>
      <c r="C99" s="31">
        <f>C100</f>
        <v>0</v>
      </c>
    </row>
    <row r="100" spans="1:3" s="13" customFormat="1" ht="59.25" customHeight="1" hidden="1">
      <c r="A100" s="17" t="s">
        <v>327</v>
      </c>
      <c r="B100" s="18" t="s">
        <v>276</v>
      </c>
      <c r="C100" s="19">
        <v>0</v>
      </c>
    </row>
    <row r="101" spans="1:3" s="7" customFormat="1" ht="38.25">
      <c r="A101" s="29" t="s">
        <v>248</v>
      </c>
      <c r="B101" s="30" t="s">
        <v>247</v>
      </c>
      <c r="C101" s="31">
        <f>C102</f>
        <v>20</v>
      </c>
    </row>
    <row r="102" spans="1:3" s="13" customFormat="1" ht="53.25" customHeight="1">
      <c r="A102" s="17" t="s">
        <v>249</v>
      </c>
      <c r="B102" s="18" t="s">
        <v>274</v>
      </c>
      <c r="C102" s="19">
        <v>20</v>
      </c>
    </row>
    <row r="103" spans="1:3" s="7" customFormat="1" ht="51">
      <c r="A103" s="29" t="s">
        <v>279</v>
      </c>
      <c r="B103" s="30" t="s">
        <v>278</v>
      </c>
      <c r="C103" s="31">
        <v>400</v>
      </c>
    </row>
    <row r="104" spans="1:3" s="7" customFormat="1" ht="25.5">
      <c r="A104" s="29" t="s">
        <v>59</v>
      </c>
      <c r="B104" s="30" t="s">
        <v>60</v>
      </c>
      <c r="C104" s="31">
        <f>C105</f>
        <v>2587.3</v>
      </c>
    </row>
    <row r="105" spans="1:3" s="7" customFormat="1" ht="25.5">
      <c r="A105" s="17" t="s">
        <v>61</v>
      </c>
      <c r="B105" s="18" t="s">
        <v>62</v>
      </c>
      <c r="C105" s="19">
        <f>2607.3-20</f>
        <v>2587.3</v>
      </c>
    </row>
    <row r="106" spans="1:3" s="13" customFormat="1" ht="12.75">
      <c r="A106" s="24" t="s">
        <v>191</v>
      </c>
      <c r="B106" s="54" t="s">
        <v>192</v>
      </c>
      <c r="C106" s="23">
        <f>C107</f>
        <v>0</v>
      </c>
    </row>
    <row r="107" spans="1:3" s="13" customFormat="1" ht="12.75">
      <c r="A107" s="29" t="s">
        <v>272</v>
      </c>
      <c r="B107" s="55" t="s">
        <v>273</v>
      </c>
      <c r="C107" s="31">
        <f>C108</f>
        <v>0</v>
      </c>
    </row>
    <row r="108" spans="1:3" ht="12.75">
      <c r="A108" s="36" t="s">
        <v>193</v>
      </c>
      <c r="B108" s="56" t="s">
        <v>194</v>
      </c>
      <c r="C108" s="19">
        <v>0</v>
      </c>
    </row>
    <row r="109" spans="1:3" ht="12.75">
      <c r="A109" s="21" t="s">
        <v>63</v>
      </c>
      <c r="B109" s="22" t="s">
        <v>64</v>
      </c>
      <c r="C109" s="23">
        <f>C110+C167+C171</f>
        <v>1794857.5</v>
      </c>
    </row>
    <row r="110" spans="1:3" ht="25.5">
      <c r="A110" s="29" t="s">
        <v>65</v>
      </c>
      <c r="B110" s="30" t="s">
        <v>66</v>
      </c>
      <c r="C110" s="31">
        <f>C111+C120+C143+C160</f>
        <v>1794857.5</v>
      </c>
    </row>
    <row r="111" spans="1:3" s="7" customFormat="1" ht="25.5">
      <c r="A111" s="24" t="s">
        <v>67</v>
      </c>
      <c r="B111" s="22" t="s">
        <v>68</v>
      </c>
      <c r="C111" s="23">
        <f>C112+C114+C118+C116</f>
        <v>438952.3</v>
      </c>
    </row>
    <row r="112" spans="1:3" ht="12.75">
      <c r="A112" s="29" t="s">
        <v>69</v>
      </c>
      <c r="B112" s="30" t="s">
        <v>70</v>
      </c>
      <c r="C112" s="31">
        <f>SUM(C113:C113)</f>
        <v>404664.5</v>
      </c>
    </row>
    <row r="113" spans="1:3" ht="25.5">
      <c r="A113" s="17" t="s">
        <v>111</v>
      </c>
      <c r="B113" s="18" t="s">
        <v>71</v>
      </c>
      <c r="C113" s="19">
        <f>345849+58815.5</f>
        <v>404664.5</v>
      </c>
    </row>
    <row r="114" spans="1:3" ht="30.75" customHeight="1">
      <c r="A114" s="29" t="s">
        <v>72</v>
      </c>
      <c r="B114" s="30" t="s">
        <v>73</v>
      </c>
      <c r="C114" s="31">
        <f>SUM(C115)</f>
        <v>34287.8</v>
      </c>
    </row>
    <row r="115" spans="1:3" s="70" customFormat="1" ht="31.5" customHeight="1">
      <c r="A115" s="17" t="s">
        <v>74</v>
      </c>
      <c r="B115" s="18" t="s">
        <v>75</v>
      </c>
      <c r="C115" s="19">
        <v>34287.8</v>
      </c>
    </row>
    <row r="116" spans="1:3" ht="31.5" customHeight="1" hidden="1">
      <c r="A116" s="29" t="s">
        <v>293</v>
      </c>
      <c r="B116" s="30" t="s">
        <v>294</v>
      </c>
      <c r="C116" s="31">
        <f>C117</f>
        <v>0</v>
      </c>
    </row>
    <row r="117" spans="1:3" ht="30" customHeight="1" hidden="1">
      <c r="A117" s="17" t="s">
        <v>295</v>
      </c>
      <c r="B117" s="18" t="s">
        <v>296</v>
      </c>
      <c r="C117" s="19">
        <v>0</v>
      </c>
    </row>
    <row r="118" spans="1:3" ht="27.75" customHeight="1" hidden="1">
      <c r="A118" s="29" t="s">
        <v>125</v>
      </c>
      <c r="B118" s="30" t="s">
        <v>126</v>
      </c>
      <c r="C118" s="31">
        <f>SUM(C119)</f>
        <v>0</v>
      </c>
    </row>
    <row r="119" spans="1:3" s="13" customFormat="1" ht="27" customHeight="1" hidden="1">
      <c r="A119" s="17" t="s">
        <v>128</v>
      </c>
      <c r="B119" s="18" t="s">
        <v>127</v>
      </c>
      <c r="C119" s="19">
        <v>0</v>
      </c>
    </row>
    <row r="120" spans="1:3" ht="25.5">
      <c r="A120" s="24" t="s">
        <v>250</v>
      </c>
      <c r="B120" s="22" t="s">
        <v>76</v>
      </c>
      <c r="C120" s="23">
        <f>C129+C139+C141+C123+C131+C135+C125+C121+C127</f>
        <v>209014.30000000005</v>
      </c>
    </row>
    <row r="121" spans="1:3" ht="16.5" customHeight="1">
      <c r="A121" s="29" t="s">
        <v>195</v>
      </c>
      <c r="B121" s="57" t="s">
        <v>196</v>
      </c>
      <c r="C121" s="31">
        <f>C122</f>
        <v>5858.2</v>
      </c>
    </row>
    <row r="122" spans="1:3" ht="25.5" customHeight="1">
      <c r="A122" s="17" t="s">
        <v>253</v>
      </c>
      <c r="B122" s="18" t="s">
        <v>197</v>
      </c>
      <c r="C122" s="19">
        <v>5858.2</v>
      </c>
    </row>
    <row r="123" spans="1:3" ht="52.5" customHeight="1">
      <c r="A123" s="58" t="s">
        <v>134</v>
      </c>
      <c r="B123" s="59" t="s">
        <v>135</v>
      </c>
      <c r="C123" s="33">
        <f>SUM(C124)</f>
        <v>25495</v>
      </c>
    </row>
    <row r="124" spans="1:3" ht="51">
      <c r="A124" s="17" t="s">
        <v>178</v>
      </c>
      <c r="B124" s="18" t="s">
        <v>133</v>
      </c>
      <c r="C124" s="19">
        <v>25495</v>
      </c>
    </row>
    <row r="125" spans="1:3" ht="29.25" customHeight="1" hidden="1">
      <c r="A125" s="29" t="s">
        <v>198</v>
      </c>
      <c r="B125" s="57" t="s">
        <v>199</v>
      </c>
      <c r="C125" s="31">
        <f>C126</f>
        <v>0</v>
      </c>
    </row>
    <row r="126" spans="1:3" ht="25.5" customHeight="1" hidden="1">
      <c r="A126" s="17" t="s">
        <v>252</v>
      </c>
      <c r="B126" s="18" t="s">
        <v>200</v>
      </c>
      <c r="C126" s="19">
        <v>0</v>
      </c>
    </row>
    <row r="127" spans="1:3" ht="21" customHeight="1" hidden="1">
      <c r="A127" s="29" t="s">
        <v>198</v>
      </c>
      <c r="B127" s="57" t="s">
        <v>199</v>
      </c>
      <c r="C127" s="31">
        <f>C128</f>
        <v>0</v>
      </c>
    </row>
    <row r="128" spans="1:3" ht="30.75" customHeight="1" hidden="1">
      <c r="A128" s="17" t="s">
        <v>292</v>
      </c>
      <c r="B128" s="18" t="s">
        <v>200</v>
      </c>
      <c r="C128" s="19">
        <v>0</v>
      </c>
    </row>
    <row r="129" spans="1:3" ht="25.5">
      <c r="A129" s="29" t="s">
        <v>251</v>
      </c>
      <c r="B129" s="30" t="s">
        <v>77</v>
      </c>
      <c r="C129" s="31">
        <f>C130</f>
        <v>25553.699999999997</v>
      </c>
    </row>
    <row r="130" spans="1:3" ht="25.5">
      <c r="A130" s="17" t="s">
        <v>254</v>
      </c>
      <c r="B130" s="18" t="s">
        <v>78</v>
      </c>
      <c r="C130" s="19">
        <f>21194.8+4358.9</f>
        <v>25553.699999999997</v>
      </c>
    </row>
    <row r="131" spans="1:3" ht="96" customHeight="1" hidden="1">
      <c r="A131" s="29" t="s">
        <v>255</v>
      </c>
      <c r="B131" s="30" t="s">
        <v>176</v>
      </c>
      <c r="C131" s="19">
        <f>C132</f>
        <v>0</v>
      </c>
    </row>
    <row r="132" spans="1:3" ht="96" customHeight="1" hidden="1">
      <c r="A132" s="29" t="s">
        <v>257</v>
      </c>
      <c r="B132" s="30" t="s">
        <v>256</v>
      </c>
      <c r="C132" s="19">
        <f>C133+C134</f>
        <v>0</v>
      </c>
    </row>
    <row r="133" spans="1:3" ht="73.5" customHeight="1" hidden="1">
      <c r="A133" s="17" t="s">
        <v>260</v>
      </c>
      <c r="B133" s="18" t="s">
        <v>177</v>
      </c>
      <c r="C133" s="19">
        <v>0</v>
      </c>
    </row>
    <row r="134" spans="1:3" ht="67.5" customHeight="1" hidden="1">
      <c r="A134" s="17" t="s">
        <v>261</v>
      </c>
      <c r="B134" s="18" t="s">
        <v>173</v>
      </c>
      <c r="C134" s="19">
        <v>0</v>
      </c>
    </row>
    <row r="135" spans="1:3" ht="67.5" customHeight="1" hidden="1">
      <c r="A135" s="29" t="s">
        <v>258</v>
      </c>
      <c r="B135" s="30" t="s">
        <v>175</v>
      </c>
      <c r="C135" s="31">
        <f>C136</f>
        <v>0</v>
      </c>
    </row>
    <row r="136" spans="1:3" ht="67.5" customHeight="1" hidden="1">
      <c r="A136" s="29" t="s">
        <v>258</v>
      </c>
      <c r="B136" s="30" t="s">
        <v>259</v>
      </c>
      <c r="C136" s="31">
        <f>C137+C138</f>
        <v>0</v>
      </c>
    </row>
    <row r="137" spans="1:3" ht="25.5" hidden="1">
      <c r="A137" s="17" t="s">
        <v>262</v>
      </c>
      <c r="B137" s="18" t="s">
        <v>174</v>
      </c>
      <c r="C137" s="19">
        <v>0</v>
      </c>
    </row>
    <row r="138" spans="1:3" ht="38.25" hidden="1">
      <c r="A138" s="17" t="s">
        <v>263</v>
      </c>
      <c r="B138" s="18" t="s">
        <v>172</v>
      </c>
      <c r="C138" s="19">
        <v>0</v>
      </c>
    </row>
    <row r="139" spans="1:3" ht="25.5" hidden="1">
      <c r="A139" s="29" t="s">
        <v>131</v>
      </c>
      <c r="B139" s="60" t="s">
        <v>138</v>
      </c>
      <c r="C139" s="31">
        <f>SUM(C140)</f>
        <v>0</v>
      </c>
    </row>
    <row r="140" spans="1:3" ht="25.5" hidden="1">
      <c r="A140" s="36" t="s">
        <v>132</v>
      </c>
      <c r="B140" s="59" t="s">
        <v>130</v>
      </c>
      <c r="C140" s="19">
        <v>0</v>
      </c>
    </row>
    <row r="141" spans="1:3" ht="12.75">
      <c r="A141" s="29" t="s">
        <v>79</v>
      </c>
      <c r="B141" s="30" t="s">
        <v>80</v>
      </c>
      <c r="C141" s="31">
        <f>C142</f>
        <v>152107.40000000002</v>
      </c>
    </row>
    <row r="142" spans="1:3" ht="12.75">
      <c r="A142" s="17" t="s">
        <v>264</v>
      </c>
      <c r="B142" s="18" t="s">
        <v>81</v>
      </c>
      <c r="C142" s="19">
        <f>89.8+350+29110.4+35833.5+41773.9+366.5+1190.7+5249.5+18908.3+23593.7-4358.9</f>
        <v>152107.40000000002</v>
      </c>
    </row>
    <row r="143" spans="1:3" ht="31.5" customHeight="1">
      <c r="A143" s="24" t="s">
        <v>82</v>
      </c>
      <c r="B143" s="22" t="s">
        <v>83</v>
      </c>
      <c r="C143" s="23">
        <f>SUM(C144+C146+C148+C150+C152+C154+C156+C158)</f>
        <v>1142895.2</v>
      </c>
    </row>
    <row r="144" spans="1:3" ht="25.5">
      <c r="A144" s="29" t="s">
        <v>84</v>
      </c>
      <c r="B144" s="30" t="s">
        <v>85</v>
      </c>
      <c r="C144" s="31">
        <f>C145</f>
        <v>5920.5</v>
      </c>
    </row>
    <row r="145" spans="1:3" ht="25.5">
      <c r="A145" s="17" t="s">
        <v>86</v>
      </c>
      <c r="B145" s="18" t="s">
        <v>87</v>
      </c>
      <c r="C145" s="19">
        <f>1256.5+4664</f>
        <v>5920.5</v>
      </c>
    </row>
    <row r="146" spans="1:3" ht="38.25" customHeight="1">
      <c r="A146" s="29" t="s">
        <v>265</v>
      </c>
      <c r="B146" s="30" t="s">
        <v>145</v>
      </c>
      <c r="C146" s="31">
        <f>C147</f>
        <v>29.5</v>
      </c>
    </row>
    <row r="147" spans="1:3" s="7" customFormat="1" ht="38.25" customHeight="1">
      <c r="A147" s="17" t="s">
        <v>161</v>
      </c>
      <c r="B147" s="18" t="s">
        <v>146</v>
      </c>
      <c r="C147" s="19">
        <v>29.5</v>
      </c>
    </row>
    <row r="148" spans="1:3" s="7" customFormat="1" ht="16.5" customHeight="1" hidden="1">
      <c r="A148" s="29" t="s">
        <v>88</v>
      </c>
      <c r="B148" s="30" t="s">
        <v>89</v>
      </c>
      <c r="C148" s="31">
        <f>C149</f>
        <v>0</v>
      </c>
    </row>
    <row r="149" spans="1:3" ht="19.5" customHeight="1" hidden="1">
      <c r="A149" s="17" t="s">
        <v>139</v>
      </c>
      <c r="B149" s="18" t="s">
        <v>90</v>
      </c>
      <c r="C149" s="19">
        <v>0</v>
      </c>
    </row>
    <row r="150" spans="1:3" ht="25.5">
      <c r="A150" s="29" t="s">
        <v>93</v>
      </c>
      <c r="B150" s="30" t="s">
        <v>94</v>
      </c>
      <c r="C150" s="31">
        <f>SUM(C151)</f>
        <v>1080955.9</v>
      </c>
    </row>
    <row r="151" spans="1:3" ht="25.5">
      <c r="A151" s="17" t="s">
        <v>95</v>
      </c>
      <c r="B151" s="18" t="s">
        <v>96</v>
      </c>
      <c r="C151" s="19">
        <f>252.6+1559.2+30627+286+1589.9+6392.3+423677+489984.6+23063+1283.7+6975.4+73879.6+14500+114.4+6766.3+4.9</f>
        <v>1080955.9</v>
      </c>
    </row>
    <row r="152" spans="1:3" ht="52.5" customHeight="1">
      <c r="A152" s="29" t="s">
        <v>329</v>
      </c>
      <c r="B152" s="30" t="s">
        <v>91</v>
      </c>
      <c r="C152" s="31">
        <f>C153</f>
        <v>36039</v>
      </c>
    </row>
    <row r="153" spans="1:3" s="69" customFormat="1" ht="54.75" customHeight="1">
      <c r="A153" s="17" t="s">
        <v>328</v>
      </c>
      <c r="B153" s="18" t="s">
        <v>92</v>
      </c>
      <c r="C153" s="19">
        <v>36039</v>
      </c>
    </row>
    <row r="154" spans="1:3" ht="44.25" customHeight="1" hidden="1">
      <c r="A154" s="61" t="s">
        <v>115</v>
      </c>
      <c r="B154" s="30" t="s">
        <v>116</v>
      </c>
      <c r="C154" s="31">
        <f>SUM(C155)</f>
        <v>0</v>
      </c>
    </row>
    <row r="155" spans="1:3" ht="50.25" customHeight="1" hidden="1">
      <c r="A155" s="62" t="s">
        <v>113</v>
      </c>
      <c r="B155" s="18" t="s">
        <v>112</v>
      </c>
      <c r="C155" s="19">
        <v>0</v>
      </c>
    </row>
    <row r="156" spans="1:3" ht="50.25" customHeight="1">
      <c r="A156" s="29" t="s">
        <v>114</v>
      </c>
      <c r="B156" s="30" t="s">
        <v>97</v>
      </c>
      <c r="C156" s="31">
        <f>SUM(C157)</f>
        <v>741.8</v>
      </c>
    </row>
    <row r="157" spans="1:3" ht="53.25" customHeight="1">
      <c r="A157" s="17" t="s">
        <v>98</v>
      </c>
      <c r="B157" s="18" t="s">
        <v>99</v>
      </c>
      <c r="C157" s="19">
        <v>741.8</v>
      </c>
    </row>
    <row r="158" spans="1:3" ht="52.5" customHeight="1">
      <c r="A158" s="29" t="s">
        <v>305</v>
      </c>
      <c r="B158" s="30" t="s">
        <v>266</v>
      </c>
      <c r="C158" s="19">
        <f>C159</f>
        <v>19208.5</v>
      </c>
    </row>
    <row r="159" spans="1:3" ht="50.25" customHeight="1">
      <c r="A159" s="17" t="s">
        <v>306</v>
      </c>
      <c r="B159" s="18" t="s">
        <v>267</v>
      </c>
      <c r="C159" s="19">
        <v>19208.5</v>
      </c>
    </row>
    <row r="160" spans="1:3" ht="12.75">
      <c r="A160" s="24" t="s">
        <v>100</v>
      </c>
      <c r="B160" s="22" t="s">
        <v>101</v>
      </c>
      <c r="C160" s="23">
        <f>C165+C161+C163</f>
        <v>3995.7000000000003</v>
      </c>
    </row>
    <row r="161" spans="1:3" ht="39.75" customHeight="1">
      <c r="A161" s="29" t="s">
        <v>117</v>
      </c>
      <c r="B161" s="30" t="s">
        <v>120</v>
      </c>
      <c r="C161" s="31">
        <f>SUM(C162)</f>
        <v>11.9</v>
      </c>
    </row>
    <row r="162" spans="1:3" ht="41.25" customHeight="1">
      <c r="A162" s="17" t="s">
        <v>118</v>
      </c>
      <c r="B162" s="18" t="s">
        <v>119</v>
      </c>
      <c r="C162" s="19">
        <v>11.9</v>
      </c>
    </row>
    <row r="163" spans="1:3" ht="34.5" customHeight="1" hidden="1">
      <c r="A163" s="29" t="s">
        <v>147</v>
      </c>
      <c r="B163" s="30" t="s">
        <v>153</v>
      </c>
      <c r="C163" s="31">
        <f>C164</f>
        <v>0</v>
      </c>
    </row>
    <row r="164" spans="1:3" ht="37.5" customHeight="1" hidden="1">
      <c r="A164" s="17" t="s">
        <v>307</v>
      </c>
      <c r="B164" s="18" t="s">
        <v>148</v>
      </c>
      <c r="C164" s="19">
        <v>0</v>
      </c>
    </row>
    <row r="165" spans="1:3" ht="15" customHeight="1">
      <c r="A165" s="20" t="s">
        <v>102</v>
      </c>
      <c r="B165" s="30" t="s">
        <v>103</v>
      </c>
      <c r="C165" s="31">
        <f>SUM(C166)</f>
        <v>3983.8</v>
      </c>
    </row>
    <row r="166" spans="1:3" ht="31.5" customHeight="1">
      <c r="A166" s="36" t="s">
        <v>104</v>
      </c>
      <c r="B166" s="59" t="s">
        <v>105</v>
      </c>
      <c r="C166" s="19">
        <v>3983.8</v>
      </c>
    </row>
    <row r="167" spans="1:3" ht="18" customHeight="1" hidden="1">
      <c r="A167" s="64" t="s">
        <v>106</v>
      </c>
      <c r="B167" s="65" t="s">
        <v>107</v>
      </c>
      <c r="C167" s="66">
        <f>C170+C169</f>
        <v>0</v>
      </c>
    </row>
    <row r="168" spans="1:3" s="7" customFormat="1" ht="19.5" customHeight="1" hidden="1">
      <c r="A168" s="29" t="s">
        <v>271</v>
      </c>
      <c r="B168" s="30" t="s">
        <v>109</v>
      </c>
      <c r="C168" s="31">
        <f>C169+C170</f>
        <v>0</v>
      </c>
    </row>
    <row r="169" spans="1:3" ht="57" customHeight="1" hidden="1">
      <c r="A169" s="17" t="s">
        <v>268</v>
      </c>
      <c r="B169" s="18" t="s">
        <v>269</v>
      </c>
      <c r="C169" s="19">
        <v>0</v>
      </c>
    </row>
    <row r="170" spans="1:3" ht="19.5" customHeight="1" hidden="1">
      <c r="A170" s="17" t="s">
        <v>108</v>
      </c>
      <c r="B170" s="18" t="s">
        <v>270</v>
      </c>
      <c r="C170" s="19">
        <v>0</v>
      </c>
    </row>
    <row r="171" spans="1:3" ht="41.25" customHeight="1" hidden="1">
      <c r="A171" s="67" t="s">
        <v>284</v>
      </c>
      <c r="B171" s="67" t="s">
        <v>285</v>
      </c>
      <c r="C171" s="68">
        <f>C172</f>
        <v>0</v>
      </c>
    </row>
    <row r="172" spans="1:3" ht="39.75" customHeight="1" hidden="1">
      <c r="A172" s="20" t="s">
        <v>286</v>
      </c>
      <c r="B172" s="63" t="s">
        <v>287</v>
      </c>
      <c r="C172" s="49">
        <v>0</v>
      </c>
    </row>
    <row r="173" spans="1:3" ht="13.5" customHeight="1">
      <c r="A173" s="21" t="s">
        <v>110</v>
      </c>
      <c r="B173" s="22"/>
      <c r="C173" s="23">
        <f>C9+C109</f>
        <v>2598661.9</v>
      </c>
    </row>
  </sheetData>
  <sheetProtection/>
  <mergeCells count="4">
    <mergeCell ref="B1:C1"/>
    <mergeCell ref="B2:C2"/>
    <mergeCell ref="B3:C3"/>
    <mergeCell ref="A5:C5"/>
  </mergeCells>
  <printOptions/>
  <pageMargins left="0.7480314960629921" right="0.4330708661417323" top="0.3937007874015748" bottom="0.1968503937007874" header="0.5118110236220472" footer="0.5118110236220472"/>
  <pageSetup horizontalDpi="600" verticalDpi="600" orientation="portrait" scale="92" r:id="rId1"/>
  <headerFooter alignWithMargins="0">
    <oddFooter>&amp;C&amp;Я</oddFooter>
  </headerFooter>
  <rowBreaks count="6" manualBreakCount="6">
    <brk id="24" max="2" man="1"/>
    <brk id="48" max="2" man="1"/>
    <brk id="63" max="2" man="1"/>
    <brk id="86" max="2" man="1"/>
    <brk id="110" max="2" man="1"/>
    <brk id="15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2015-12-17T06:30:41Z</cp:lastPrinted>
  <dcterms:created xsi:type="dcterms:W3CDTF">1996-10-08T23:32:33Z</dcterms:created>
  <dcterms:modified xsi:type="dcterms:W3CDTF">2015-12-17T06:31:08Z</dcterms:modified>
  <cp:category/>
  <cp:version/>
  <cp:contentType/>
  <cp:contentStatus/>
</cp:coreProperties>
</file>