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-2021 год" sheetId="1" r:id="rId1"/>
  </sheets>
  <definedNames>
    <definedName name="_xlnm.Print_Titles" localSheetId="0">'Приложение 1-2021 год'!$8:$9</definedName>
    <definedName name="_xlnm.Print_Area" localSheetId="0">'Приложение 1-2021 год'!$A$1:$C$181</definedName>
    <definedName name="сумм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<sst xmlns="http://schemas.openxmlformats.org/spreadsheetml/2006/main" count="352" uniqueCount="348">
  <si>
    <t>к решению Думы города Урай</t>
  </si>
  <si>
    <t>Наименование показателя</t>
  </si>
  <si>
    <t>Код бюджетной классификации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</si>
  <si>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</si>
  <si>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</si>
  <si>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</si>
  <si>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</si>
  <si>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</si>
  <si>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</si>
  <si>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</si>
  <si>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</si>
  <si>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НАЛОГИ НА СОВОКУПНЫЙ ДОХОД</t>
  </si>
  <si>
    <t>000 1 05 00000 00 0000 000</t>
  </si>
  <si>
    <t>000 1 05 01000 00 0000 110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</si>
  <si>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</si>
  <si>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</si>
  <si>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</si>
  <si>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</si>
  <si>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000 1 06 01020 04 0000 110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</si>
  <si>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</si>
  <si>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</si>
  <si>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</si>
  <si>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</si>
  <si>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</si>
  <si>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</si>
  <si>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</si>
  <si>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</si>
  <si>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</si>
  <si>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</si>
  <si>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</si>
  <si>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</si>
  <si>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000 1 11 05000 00 0000 120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</si>
  <si>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</si>
  <si>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</si>
  <si>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000 1 11 05024 04 0000 120</t>
  </si>
  <si>
    <t>000 1 11 09000 00 0000 120</t>
  </si>
  <si>
    <t>000 1 11 09040 00 0000 120</t>
  </si>
  <si>
    <t>000 1 11 09044 04 0000 120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</si>
  <si>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</si>
  <si>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</si>
  <si>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</si>
  <si>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</si>
  <si>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</si>
  <si>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000 1 14 02000 00 0000 000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</si>
  <si>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</si>
  <si>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</si>
  <si>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</si>
  <si>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000 1 14 06012 04 0000 430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</si>
  <si>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</si>
  <si>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</si>
  <si>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</si>
  <si>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</si>
  <si>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</si>
  <si>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</si>
  <si>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</si>
  <si>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</si>
  <si>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 xml:space="preserve"> - дотации бюджетам городских округов на поддержку мер по обеспечению сбалансированности бюджетов</t>
  </si>
  <si>
    <t>Прочие субсидии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</si>
  <si>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</si>
  <si>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</si>
  <si>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</si>
  <si>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</si>
  <si>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БЕЗВОЗМЕЗДНЫЕ ПОСТУПЛЕНИЯ</t>
  </si>
  <si>
    <t xml:space="preserve"> -прочие безвозмездные поступления в бюджеты городских округов</t>
  </si>
  <si>
    <t>ИТОГО ДОХОДОВ</t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</si>
  <si>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</si>
  <si>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</si>
  <si>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000 1 11 05010 00 0000 120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</si>
  <si>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</si>
  <si>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000 1 01 02030 01 0000 110</t>
  </si>
  <si>
    <t>000 1 01 02040 01 0000 110</t>
  </si>
  <si>
    <t>Налог, взимаемый в связи с применением упрощенной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</si>
  <si>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</si>
  <si>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</si>
  <si>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</si>
  <si>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</si>
  <si>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000 1 05 01011 01 0000 110</t>
  </si>
  <si>
    <t>000 1 05 01021 01 0000 110</t>
  </si>
  <si>
    <t>000 1 11 05012 04  0000 120</t>
  </si>
  <si>
    <t>000 1 14 02043 04 0000 410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</si>
  <si>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</si>
  <si>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Прочие доходы от оказания платных услуг  (работ)</t>
  </si>
  <si>
    <t>000 1 13 01990 00 0000 130</t>
  </si>
  <si>
    <t>000 1 13 01994 04 0000 130</t>
  </si>
  <si>
    <t xml:space="preserve"> - прочие доходы от оказания платных услуг (работ) получателями средств бюджетов городских округов</t>
  </si>
  <si>
    <t>Прочие доходы от компенсации затрат государства</t>
  </si>
  <si>
    <t>000 1 13 02990 00 0000 130</t>
  </si>
  <si>
    <t xml:space="preserve"> - прочие доходы от  компенсации затрат бюджетов городских округов</t>
  </si>
  <si>
    <t>000 1 13 02994 04 0000 130</t>
  </si>
  <si>
    <t>000 1 12 01010 01 0000 120</t>
  </si>
  <si>
    <t>000 1 12 01030 01 0000 120</t>
  </si>
  <si>
    <t>000 1 12 01040 01 0000 120</t>
  </si>
  <si>
    <t>ПРОЧИЕ НЕНАЛОГОВЫЕ ДОХОДЫ</t>
  </si>
  <si>
    <t>000 1 17 00000 00 0000 000</t>
  </si>
  <si>
    <t xml:space="preserve">Прочие неналоговые доходы бюджетов городских округов </t>
  </si>
  <si>
    <t>000 1 17 05040 04 0000 180</t>
  </si>
  <si>
    <t xml:space="preserve">Государственная  пошлина   за   выдачу   органом  местного   самоуправления   городского    округа специального   разрешения   на движение по автомобильным  дорогам   транспортных   средств,  осуществляющих перевозки  опасных,  тяжеловесных и (или) крупногабаритных грузов,  зачисляемая  в бюджеты городских округов
</t>
  </si>
  <si>
    <t xml:space="preserve">   000  1 08 07173 01 0000 110
</t>
  </si>
  <si>
    <t>000 1 05 04000 02 0000 110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</si>
  <si>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</si>
  <si>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</si>
  <si>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</si>
  <si>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</si>
  <si>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</si>
  <si>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</si>
  <si>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</si>
  <si>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</si>
  <si>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</si>
  <si>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</si>
  <si>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</t>
  </si>
  <si>
    <t>000 1 08 07170 01 0000 110</t>
  </si>
  <si>
    <t>000 1 11 01040 04 0000 120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</si>
  <si>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</si>
  <si>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- 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округов (за исключением земельных участков  муниципальных бюджетных и автономных учреждений)
</t>
  </si>
  <si>
    <t xml:space="preserve"> 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</si>
  <si>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</si>
  <si>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</si>
  <si>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 xml:space="preserve"> -плата за выбросы загрязняющих веществ в атмосферный воздух стационарными объектами</t>
  </si>
  <si>
    <t xml:space="preserve"> - плата за сбросы загрязняющих веществ в водные объекты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</si>
  <si>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</si>
  <si>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</si>
  <si>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</si>
  <si>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</si>
  <si>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000 1 14 02040 04 0000 410</t>
  </si>
  <si>
    <t xml:space="preserve">  - доходы от реализации иного имущества, 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</si>
  <si>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 xml:space="preserve">СУБСИДИИ БЮДЖЕТАМ БЮДЖЕТНОЙ СИСТЕМЫ РОССИЙСКОЙ ФЕДЕРАЦИИ (МЕЖБЮДЖЕТНЫЕ СУБСИДИИ)               </t>
  </si>
  <si>
    <t xml:space="preserve"> - прочие субсидии бюджетам городских округов</t>
  </si>
  <si>
    <t>Прочие безвозмездные поступления в бюджеты городских округов</t>
  </si>
  <si>
    <t>Прочие неналоговые доходы</t>
  </si>
  <si>
    <t>000 1 17 05000 00 0000 180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</si>
  <si>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</si>
  <si>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</si>
  <si>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</si>
  <si>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ВОЗВРАТ ОСТАТКОВ СУБСИДИЙ,  СУБВЕНЦИЙ  И ИНЫХ МЕЖБЮДЖЕТНЫХ  ТРАНСФЕРТОВ,  ИМЕЮЩИХ ЦЕЛЕВОЕ НАЗНАЧЕНИЕ, ПРОШЛЫХ ЛЕТ
</t>
  </si>
  <si>
    <t>000 1 14 06024 04 0000 430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</si>
  <si>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</si>
  <si>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</si>
  <si>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000 1 11 01000 00 0000 120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</si>
  <si>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</si>
  <si>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 , находящихся в государственной и муниципальной собственности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</si>
  <si>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</si>
  <si>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- 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</si>
  <si>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</si>
  <si>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</si>
  <si>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</si>
  <si>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000 1 06 06032 04 0000 110</t>
  </si>
  <si>
    <t xml:space="preserve"> - 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</si>
  <si>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</si>
  <si>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</si>
  <si>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</si>
  <si>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 xml:space="preserve"> -земельный налог с физических лиц, обладающих земельным участком, расположенным в границах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</si>
  <si>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</si>
  <si>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Налог, взимаемый с налогоплательщиков, выбравших в качестве объекта налогообложения доходы</t>
  </si>
  <si>
    <t>000 1 06 06030 00 0000 110</t>
  </si>
  <si>
    <t xml:space="preserve"> -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</si>
  <si>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</si>
  <si>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 xml:space="preserve"> 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</si>
  <si>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</si>
  <si>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         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</si>
  <si>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</si>
  <si>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000 2 19 00000 00 0000 000
</t>
  </si>
  <si>
    <t xml:space="preserve"> - субвенции бюджетам городских округов на государственную регистрацию актов гражданского  состояния</t>
  </si>
  <si>
    <t xml:space="preserve"> - субвенции бюджетам городских округов на выполнение передаваемых полномочий субъектов Российской Федерации</t>
  </si>
  <si>
    <t xml:space="preserve"> - прочие межбюджетные трансферты, передаваемые бюджетам городских округов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</si>
  <si>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 Федерации           </t>
  </si>
  <si>
    <t xml:space="preserve"> -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</si>
  <si>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</si>
  <si>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</si>
  <si>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-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</si>
  <si>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000 1 14 06300 00 0000 430</t>
  </si>
  <si>
    <t xml:space="preserve">Сумма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</si>
  <si>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</si>
  <si>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</si>
  <si>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Субсидии бюджетам на реализацию мероприятий по обеспечению жильем молодых семей
</t>
  </si>
  <si>
    <t xml:space="preserve"> - субсидии бюджетам городских округов на реализацию мероприятий по обеспечению жильем молодых семей
</t>
  </si>
  <si>
    <t xml:space="preserve"> - плата за размещение отходов производства</t>
  </si>
  <si>
    <t xml:space="preserve"> - плата за размещение твердых коммунальных отходов</t>
  </si>
  <si>
    <t>000 1 12 01041 01 0000 120</t>
  </si>
  <si>
    <t>000 1 12 01042 01 0000 120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</si>
  <si>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</si>
  <si>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-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</si>
  <si>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000 2 02 10000 00 0000 150</t>
  </si>
  <si>
    <t>000 2 02 15001 00 0000 150</t>
  </si>
  <si>
    <t>000 2 02 15001 04 0000 150</t>
  </si>
  <si>
    <t>000 2 02 15002 00 0000 150</t>
  </si>
  <si>
    <t>000 2 02 15002 04 0000 150</t>
  </si>
  <si>
    <t>000 2 02 20000 00 0000 150</t>
  </si>
  <si>
    <t>000 2 02 20041 00 0000 150</t>
  </si>
  <si>
    <t>000 2 02 20041 04 0000 150</t>
  </si>
  <si>
    <t>000 2 02 25497 00 0000 150</t>
  </si>
  <si>
    <t>000 2 02 25497 04 0000 150</t>
  </si>
  <si>
    <t>000 2 02 25555 00 0000 150</t>
  </si>
  <si>
    <t>000 2 02 25555 04 0000 150</t>
  </si>
  <si>
    <t>000 2 02 29999 00 0000 150</t>
  </si>
  <si>
    <t>000 2 02 29999 04 0000 150</t>
  </si>
  <si>
    <t>000 2 02 30000 00 0000 150</t>
  </si>
  <si>
    <t>000 2 02 30024 00 0000 150</t>
  </si>
  <si>
    <t>000 2 02 30024 04 0000 150</t>
  </si>
  <si>
    <t>000 2 02 30029 00 0000 150</t>
  </si>
  <si>
    <t>000 2 02 30029 04 0000 150</t>
  </si>
  <si>
    <t>000 2 02 35082 00 0000 150</t>
  </si>
  <si>
    <t>000 2 02 35082 04 0000 150</t>
  </si>
  <si>
    <t>000 2 02 35120 00 0000 150</t>
  </si>
  <si>
    <t>000 2 02 35120 04 0000 150</t>
  </si>
  <si>
    <t>000 2 02 35930 00 0000 150</t>
  </si>
  <si>
    <t>000 2 02 35930 04 0000 150</t>
  </si>
  <si>
    <t>000 2 02 40000 00 0000 150</t>
  </si>
  <si>
    <t>000 2 02 49999 00 0000 150</t>
  </si>
  <si>
    <t>000 2 02 49999 04 0000 150</t>
  </si>
  <si>
    <t>000 2 07 00000 00 0000 150</t>
  </si>
  <si>
    <t>000 2 07 04000 04 0000 150</t>
  </si>
  <si>
    <t>000 2 07 04050 04 0000 150</t>
  </si>
  <si>
    <t>000 2 19 60010 04 0000 150</t>
  </si>
  <si>
    <t xml:space="preserve">Плата по соглашениям об установлении сервитута в отношении земельных участков, находящихся в государственной или муниципальной собственности
</t>
  </si>
  <si>
    <t xml:space="preserve">000 1 11 05300 00 0000 120
</t>
  </si>
  <si>
    <t xml:space="preserve">Плата по соглашениям об установлении сервитута в отношении земельных участков после разграничения государственной собственности на землю
</t>
  </si>
  <si>
    <t xml:space="preserve">000 1 11 05320 00 0000 120
</t>
  </si>
  <si>
    <t xml:space="preserve"> -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
</t>
  </si>
  <si>
    <t xml:space="preserve">000 1 11 05324 04 0000 120
</t>
  </si>
  <si>
    <t>(тыс. рублей)</t>
  </si>
  <si>
    <t>Субсидии бюджетам на реализацию программ формирования современной городской среды</t>
  </si>
  <si>
    <t xml:space="preserve"> - субсидии бюджетам городских округов на реализацию программ формирования современной городской среды
</t>
  </si>
  <si>
    <t>000 1 06 04000 02 0000 110</t>
  </si>
  <si>
    <t>Транспортный налог с организаций</t>
  </si>
  <si>
    <t>Транспортный налог с физических лиц</t>
  </si>
  <si>
    <t>000 1 06 04011 02 0000 110</t>
  </si>
  <si>
    <t>000 1 06 04012 02 0000 110</t>
  </si>
  <si>
    <t>ДОХОДЫ ОТ ОКАЗАНИЯ ПЛАТНЫХ УСЛУГ И КОМПЕНСАЦИИ ЗАТРАТ  ГОСУДАРСТВА</t>
  </si>
  <si>
    <t xml:space="preserve">000 1 03 02231 01 0000 110 </t>
  </si>
  <si>
    <t>000 1 03 02241 01 0000 110</t>
  </si>
  <si>
    <t>000 1 03 02251 01 0000 110</t>
  </si>
  <si>
    <t>Плата за размещение отходов производства и потребления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</si>
  <si>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</si>
  <si>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</si>
  <si>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</si>
  <si>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</si>
  <si>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</si>
  <si>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</si>
  <si>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</si>
  <si>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</si>
  <si>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</si>
  <si>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</si>
  <si>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</si>
  <si>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000 1 16 01053 01 0000 140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</si>
  <si>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</si>
  <si>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</si>
  <si>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</si>
  <si>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000 1 16 01090 01 0000 140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</si>
  <si>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</si>
  <si>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>000 1 16 01092 01 0000 140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</si>
  <si>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</si>
  <si>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</si>
  <si>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</si>
  <si>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</si>
  <si>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</si>
  <si>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</si>
  <si>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</si>
  <si>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>000 1 16 01203 01 0000 140</t>
  </si>
  <si>
    <t>000 1 16 01202 01 0000 140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</si>
  <si>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</si>
  <si>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
</t>
  </si>
  <si>
    <t>000 1 16 02000 02 0000 140</t>
  </si>
  <si>
    <t>000 1 16 02010 02 0000 140</t>
  </si>
  <si>
    <t>000 1 16 02020 02 0000 140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</si>
  <si>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</si>
  <si>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</si>
  <si>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</si>
  <si>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</si>
  <si>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</si>
  <si>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000 1 16 07090 00 0000 140</t>
  </si>
  <si>
    <t>000 1 16 07090 04 0000 140</t>
  </si>
  <si>
    <t>Платежи, уплачиваемые в целях возмещения вреда, причиняемого автомобильным дорогам</t>
  </si>
  <si>
    <t>000 1 16 11060 01 0000 140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</si>
  <si>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 </t>
  </si>
  <si>
    <t>000 1 16 11064 01 0000 140</t>
  </si>
  <si>
    <t xml:space="preserve"> Платежи, уплачиваемые в целях возмещения вреда, причиняемого автомобильным дорогам</t>
  </si>
  <si>
    <t>000 2 02 35469 04 0000 150</t>
  </si>
  <si>
    <t>Субвенции бюджетам на проведение Всероссийской переписи населения 2020 года</t>
  </si>
  <si>
    <t>000 2 02 35469 00 0000 150</t>
  </si>
  <si>
    <t>Транспортный налог</t>
  </si>
  <si>
    <t xml:space="preserve">  - субвенции бюджетам городских округов на проведение Всероссийской переписи населения 2020 года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</si>
  <si>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</si>
  <si>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</si>
  <si>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</si>
  <si>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</si>
  <si>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- cсубсидии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</si>
  <si>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
</t>
  </si>
  <si>
    <t>000 1 16 01194 01 0000 140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</si>
  <si>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</si>
  <si>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000 2 02 25304 00 0000 150</t>
  </si>
  <si>
    <t>000 2 02 25304 04 0000 150</t>
  </si>
  <si>
    <t xml:space="preserve">Субсидии бюджетам на поддержку отрасли культуры
</t>
  </si>
  <si>
    <t>000 2 02 25519 00 0000 150</t>
  </si>
  <si>
    <t xml:space="preserve"> - субсидии на государственную поддержку отрасли культуры
</t>
  </si>
  <si>
    <t xml:space="preserve"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
</t>
  </si>
  <si>
    <t xml:space="preserve"> - 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
</t>
  </si>
  <si>
    <t xml:space="preserve">000 2 02 35135 04 0000 150
</t>
  </si>
  <si>
    <t xml:space="preserve">000 2 02 35135 00 0000 150
</t>
  </si>
  <si>
    <t xml:space="preserve"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</si>
  <si>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>000 2 02 45424 00 0000 150</t>
  </si>
  <si>
    <t>000 2 02 45424 04 0000 150</t>
  </si>
  <si>
    <t xml:space="preserve"> - 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</si>
  <si>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>Доходы, поступающие в порядке возмещения расходов, понесенных в связи с эксплуатацией имущества</t>
  </si>
  <si>
    <t>000 1 13 02 060 00 0000 130</t>
  </si>
  <si>
    <t xml:space="preserve"> - доходы, поступающие в порядке возмещения расходов, понесенных в связи с эксплуатацией имущества городских округов</t>
  </si>
  <si>
    <t>000 1 13 02 064 04 0000 130</t>
  </si>
  <si>
    <t xml:space="preserve"> - дотации бюджетам городских округов на выравнивание бюджетной обеспеченности из бюджета субъекта Российской Федерации</t>
  </si>
  <si>
    <t xml:space="preserve"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
</t>
  </si>
  <si>
    <t xml:space="preserve">000 1 16 09000 00 0000 140
</t>
  </si>
  <si>
    <t xml:space="preserve">Платежи в целях возмещения причиненного ущерба (убытков)
</t>
  </si>
  <si>
    <t xml:space="preserve">000 1 16 10000 00 0000 140
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</si>
  <si>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</si>
  <si>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</si>
  <si>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000 1 16 01140 01 0000 140
</t>
  </si>
  <si>
    <t xml:space="preserve">000 1 16 01143 01 0000 140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</si>
  <si>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</si>
  <si>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</si>
  <si>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000 1 16 01150 01 0000 140
</t>
  </si>
  <si>
    <t xml:space="preserve">000 1 16 01153 01 0000 140
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</si>
  <si>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</si>
  <si>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</si>
  <si>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 xml:space="preserve">000 1 16 01173 01 0000 140
</t>
  </si>
  <si>
    <t xml:space="preserve">000 1 16 01170 01 0000 140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</si>
  <si>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</si>
  <si>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000 1 16 01192 01 0000 140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</si>
  <si>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</si>
  <si>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000 1 16 09040 04 0000 140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</si>
  <si>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</si>
  <si>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000 1 16 10123 01 0000 140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</si>
  <si>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</si>
  <si>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000 1 16 10120 00 0000 140
</t>
  </si>
  <si>
    <t xml:space="preserve">                             от 01 декабря 2020 года № 99</t>
  </si>
  <si>
    <t xml:space="preserve"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</si>
  <si>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000 202 45303 00 0000 150</t>
  </si>
  <si>
    <t xml:space="preserve"> -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</si>
  <si>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000 202 45303 04 0000 150</t>
  </si>
  <si>
    <t xml:space="preserve">Доходы бюджета городского округа Урай на 2021 год </t>
  </si>
  <si>
    <t xml:space="preserve"> - 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</si>
  <si>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</si>
  <si>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000 1 16 10031 04 0000 140</t>
  </si>
  <si>
    <t xml:space="preserve"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</si>
  <si>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000 1 16 10030 04 0000 140
</t>
  </si>
  <si>
    <t>Инициативные платежи, зачисляемые в бюджеты городских округов</t>
  </si>
  <si>
    <t>Инициативные платежи</t>
  </si>
  <si>
    <t>000 1 17 15020 04 0000 150</t>
  </si>
  <si>
    <t>000 1 17 15000 00 0000 150</t>
  </si>
  <si>
    <t>Приложение 1</t>
  </si>
  <si>
    <t xml:space="preserve">(в ред. решения Думы города Урай от 18.02.2021 N 5, 29.04.2021 №33) 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</si>
</sst>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+"/>
    <numFmt numFmtId="179" formatCode="\+0.0"/>
    <numFmt numFmtId="180" formatCode="0.0"/>
    <numFmt numFmtId="181" formatCode="[$-FC19]d\ mmmm\ yyyy\ &quot;г.&quot;"/>
    <numFmt numFmtId="182" formatCode="\+#,#00.0"/>
    <numFmt numFmtId="183" formatCode="\+\ 0.0"/>
    <numFmt numFmtId="184" formatCode="\+\ #,#00.0"/>
    <numFmt numFmtId="185" formatCode="#,#0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\+#,#00.00"/>
    <numFmt numFmtId="192" formatCode="\-0.0"/>
    <numFmt numFmtId="193" formatCode="\-\ 0.0"/>
    <numFmt numFmtId="194" formatCode="\ 0.0"/>
    <numFmt numFmtId="195" formatCode="0.0_ ;\-0.0\ "/>
    <numFmt numFmtId="196" formatCode="\ #,#00.0"/>
    <numFmt numFmtId="197" formatCode="0.0%"/>
    <numFmt numFmtId="198" formatCode="\ \+0.0"/>
    <numFmt numFmtId="199" formatCode="\+0.00"/>
    <numFmt numFmtId="200" formatCode="\ \+#,#00.0"/>
    <numFmt numFmtId="201" formatCode="#,##0.0_ ;\-#,##0.0\ "/>
    <numFmt numFmtId="202" formatCode="#,##0.00\ _₽"/>
    <numFmt numFmtId="203" formatCode="_(* #,##0.0_);_(* \(#,##0.0\);_(* &quot;-&quot;??_);_(@_)"/>
    <numFmt numFmtId="204" formatCode="&quot;&quot;###,##0.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5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top"/>
    </xf>
    <xf numFmtId="0" fontId="9" fillId="0" borderId="0" xfId="0" applyFont="1" applyFill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/>
    </xf>
    <xf numFmtId="173" fontId="3" fillId="34" borderId="11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5" fillId="34" borderId="11" xfId="0" applyFont="1" applyFill="1" applyBorder="1" applyAlignment="1">
      <alignment horizontal="center" vertical="center"/>
    </xf>
    <xf numFmtId="173" fontId="5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173" fontId="4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top"/>
    </xf>
    <xf numFmtId="0" fontId="4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173" fontId="3" fillId="34" borderId="11" xfId="61" applyNumberFormat="1" applyFont="1" applyFill="1" applyBorder="1" applyAlignment="1">
      <alignment horizontal="center" vertical="center" wrapText="1"/>
    </xf>
    <xf numFmtId="173" fontId="4" fillId="34" borderId="11" xfId="61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right" wrapText="1"/>
    </xf>
    <xf numFmtId="0" fontId="2" fillId="34" borderId="0" xfId="0" applyFont="1" applyFill="1" applyAlignment="1">
      <alignment wrapText="1"/>
    </xf>
    <xf numFmtId="0" fontId="11" fillId="34" borderId="0" xfId="0" applyFont="1" applyFill="1" applyAlignment="1">
      <alignment vertical="top"/>
    </xf>
    <xf numFmtId="173" fontId="11" fillId="34" borderId="0" xfId="0" applyNumberFormat="1" applyFont="1" applyFill="1" applyAlignment="1">
      <alignment horizontal="right" vertical="top"/>
    </xf>
    <xf numFmtId="0" fontId="3" fillId="34" borderId="0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/>
    </xf>
    <xf numFmtId="173" fontId="4" fillId="34" borderId="0" xfId="0" applyNumberFormat="1" applyFont="1" applyFill="1" applyBorder="1" applyAlignment="1">
      <alignment horizontal="right" vertical="top"/>
    </xf>
    <xf numFmtId="173" fontId="3" fillId="34" borderId="11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3" fontId="7" fillId="34" borderId="11" xfId="0" applyNumberFormat="1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>
      <alignment horizontal="center" vertical="center"/>
    </xf>
    <xf numFmtId="0" fontId="3" fillId="34" borderId="11" xfId="64" applyFont="1" applyFill="1" applyBorder="1" applyAlignment="1">
      <alignment horizontal="left" vertical="center" wrapText="1"/>
      <protection/>
    </xf>
    <xf numFmtId="2" fontId="3" fillId="34" borderId="11" xfId="0" applyNumberFormat="1" applyFont="1" applyFill="1" applyBorder="1" applyAlignment="1">
      <alignment horizontal="center" vertical="center"/>
    </xf>
    <xf numFmtId="0" fontId="4" fillId="34" borderId="11" xfId="64" applyFont="1" applyFill="1" applyBorder="1" applyAlignment="1">
      <alignment horizontal="left" vertical="center" wrapText="1"/>
      <protection/>
    </xf>
    <xf numFmtId="2" fontId="4" fillId="34" borderId="11" xfId="0" applyNumberFormat="1" applyFont="1" applyFill="1" applyBorder="1" applyAlignment="1">
      <alignment horizontal="center" vertical="center"/>
    </xf>
    <xf numFmtId="49" fontId="4" fillId="34" borderId="11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173" fontId="5" fillId="34" borderId="11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wrapText="1"/>
    </xf>
    <xf numFmtId="204" fontId="5" fillId="34" borderId="12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vertical="top" wrapText="1"/>
    </xf>
    <xf numFmtId="0" fontId="2" fillId="34" borderId="0" xfId="0" applyFont="1" applyFill="1" applyAlignment="1">
      <alignment/>
    </xf>
    <xf numFmtId="173" fontId="2" fillId="34" borderId="0" xfId="0" applyNumberFormat="1" applyFont="1" applyFill="1" applyAlignment="1">
      <alignment/>
    </xf>
    <xf numFmtId="0" fontId="12" fillId="34" borderId="0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right" vertical="top"/>
    </xf>
    <xf numFmtId="0" fontId="6" fillId="34" borderId="0" xfId="0" applyFont="1" applyFill="1" applyAlignment="1">
      <alignment horizontal="center" vertical="top"/>
    </xf>
    <xf numFmtId="0" fontId="51" fillId="34" borderId="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Элементы осе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1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65.00390625" style="31" customWidth="1"/>
    <col min="2" max="2" width="28.00390625" style="52" customWidth="1"/>
    <col min="3" max="3" width="16.00390625" style="53" customWidth="1"/>
    <col min="4" max="16384" width="9.140625" style="4" customWidth="1"/>
  </cols>
  <sheetData>
    <row r="1" spans="1:4" ht="15">
      <c r="A1" s="30"/>
      <c r="B1" s="55" t="s">
        <v>346</v>
      </c>
      <c r="C1" s="55"/>
      <c r="D1" s="23"/>
    </row>
    <row r="2" spans="2:4" ht="15">
      <c r="B2" s="55" t="s">
        <v>0</v>
      </c>
      <c r="C2" s="55"/>
      <c r="D2" s="23"/>
    </row>
    <row r="3" spans="2:4" ht="15">
      <c r="B3" s="56" t="s">
        <v>331</v>
      </c>
      <c r="C3" s="56"/>
      <c r="D3" s="23"/>
    </row>
    <row r="4" spans="2:4" ht="19.5" customHeight="1">
      <c r="B4" s="32"/>
      <c r="C4" s="33"/>
      <c r="D4" s="9"/>
    </row>
    <row r="5" spans="1:3" s="5" customFormat="1" ht="18" customHeight="1">
      <c r="A5" s="54" t="s">
        <v>336</v>
      </c>
      <c r="B5" s="54"/>
      <c r="C5" s="54"/>
    </row>
    <row r="6" spans="1:3" s="5" customFormat="1" ht="18" customHeight="1">
      <c r="A6" s="57" t="s">
        <v>347</v>
      </c>
      <c r="B6" s="57"/>
      <c r="C6" s="57"/>
    </row>
    <row r="7" spans="1:3" ht="15" customHeight="1">
      <c r="A7" s="34"/>
      <c r="B7" s="35"/>
      <c r="C7" s="36" t="s">
        <v>219</v>
      </c>
    </row>
    <row r="8" spans="1:3" ht="26.25" customHeight="1">
      <c r="A8" s="27" t="s">
        <v>1</v>
      </c>
      <c r="B8" s="27" t="s">
        <v>2</v>
      </c>
      <c r="C8" s="37" t="s">
        <v>170</v>
      </c>
    </row>
    <row r="9" spans="1:3" s="3" customFormat="1" ht="12">
      <c r="A9" s="38">
        <v>1</v>
      </c>
      <c r="B9" s="38">
        <v>2</v>
      </c>
      <c r="C9" s="39">
        <v>3</v>
      </c>
    </row>
    <row r="10" spans="1:3" ht="12.75">
      <c r="A10" s="11" t="s">
        <v>3</v>
      </c>
      <c r="B10" s="12" t="s">
        <v>4</v>
      </c>
      <c r="C10" s="13">
        <f>C11+C25+C31+C42+C48+C62+C69+C78+C89+C129+C17</f>
        <v>1032984.6000000001</v>
      </c>
    </row>
    <row r="11" spans="1:3" ht="12.75">
      <c r="A11" s="18" t="s">
        <v>5</v>
      </c>
      <c r="B11" s="12" t="s">
        <v>6</v>
      </c>
      <c r="C11" s="13">
        <f>C12</f>
        <v>688969.4</v>
      </c>
    </row>
    <row r="12" spans="1:3" ht="12.75">
      <c r="A12" s="18" t="s">
        <v>7</v>
      </c>
      <c r="B12" s="12" t="s">
        <v>8</v>
      </c>
      <c r="C12" s="13">
        <f>SUM(C13:C16)</f>
        <v>688969.4</v>
      </c>
    </row>
    <row r="13" spans="1:3" ht="65.25" customHeight="1">
      <c r="A13" s="19" t="s">
        <v>142</v>
      </c>
      <c r="B13" s="20" t="s">
        <v>9</v>
      </c>
      <c r="C13" s="21">
        <v>671356.9</v>
      </c>
    </row>
    <row r="14" spans="1:3" ht="86.25" customHeight="1">
      <c r="A14" s="19" t="s">
        <v>171</v>
      </c>
      <c r="B14" s="20" t="s">
        <v>10</v>
      </c>
      <c r="C14" s="21">
        <v>7578.7</v>
      </c>
    </row>
    <row r="15" spans="1:3" ht="42.75" customHeight="1">
      <c r="A15" s="19" t="s">
        <v>80</v>
      </c>
      <c r="B15" s="40" t="s">
        <v>69</v>
      </c>
      <c r="C15" s="21">
        <v>4133.8</v>
      </c>
    </row>
    <row r="16" spans="1:3" ht="67.5" customHeight="1">
      <c r="A16" s="19" t="s">
        <v>143</v>
      </c>
      <c r="B16" s="20" t="s">
        <v>70</v>
      </c>
      <c r="C16" s="21">
        <v>5900</v>
      </c>
    </row>
    <row r="17" spans="1:3" ht="33" customHeight="1">
      <c r="A17" s="18" t="s">
        <v>102</v>
      </c>
      <c r="B17" s="12" t="s">
        <v>103</v>
      </c>
      <c r="C17" s="13">
        <f>C18</f>
        <v>13818.9</v>
      </c>
    </row>
    <row r="18" spans="1:3" ht="29.25" customHeight="1">
      <c r="A18" s="26" t="s">
        <v>104</v>
      </c>
      <c r="B18" s="20" t="s">
        <v>105</v>
      </c>
      <c r="C18" s="21">
        <f>C19+C21+C23</f>
        <v>13818.9</v>
      </c>
    </row>
    <row r="19" spans="1:3" ht="54.75" customHeight="1">
      <c r="A19" s="26" t="s">
        <v>130</v>
      </c>
      <c r="B19" s="20" t="s">
        <v>106</v>
      </c>
      <c r="C19" s="21">
        <f>C20</f>
        <v>5584.4</v>
      </c>
    </row>
    <row r="20" spans="1:3" s="7" customFormat="1" ht="88.5" customHeight="1">
      <c r="A20" s="17" t="s">
        <v>282</v>
      </c>
      <c r="B20" s="15" t="s">
        <v>228</v>
      </c>
      <c r="C20" s="16">
        <v>5584.4</v>
      </c>
    </row>
    <row r="21" spans="1:3" ht="67.5" customHeight="1">
      <c r="A21" s="26" t="s">
        <v>131</v>
      </c>
      <c r="B21" s="20" t="s">
        <v>107</v>
      </c>
      <c r="C21" s="21">
        <f>C22</f>
        <v>50</v>
      </c>
    </row>
    <row r="22" spans="1:3" s="7" customFormat="1" ht="96.75" customHeight="1">
      <c r="A22" s="17" t="s">
        <v>283</v>
      </c>
      <c r="B22" s="15" t="s">
        <v>229</v>
      </c>
      <c r="C22" s="16">
        <v>50</v>
      </c>
    </row>
    <row r="23" spans="1:3" ht="56.25" customHeight="1">
      <c r="A23" s="26" t="s">
        <v>132</v>
      </c>
      <c r="B23" s="20" t="s">
        <v>108</v>
      </c>
      <c r="C23" s="21">
        <f>C24</f>
        <v>8184.5</v>
      </c>
    </row>
    <row r="24" spans="1:3" s="7" customFormat="1" ht="87.75" customHeight="1">
      <c r="A24" s="17" t="s">
        <v>284</v>
      </c>
      <c r="B24" s="15" t="s">
        <v>230</v>
      </c>
      <c r="C24" s="16">
        <v>8184.5</v>
      </c>
    </row>
    <row r="25" spans="1:3" ht="21" customHeight="1">
      <c r="A25" s="18" t="s">
        <v>11</v>
      </c>
      <c r="B25" s="12" t="s">
        <v>12</v>
      </c>
      <c r="C25" s="13">
        <f>C26+C29</f>
        <v>116154.4</v>
      </c>
    </row>
    <row r="26" spans="1:3" s="6" customFormat="1" ht="33.75" customHeight="1">
      <c r="A26" s="18" t="s">
        <v>71</v>
      </c>
      <c r="B26" s="12" t="s">
        <v>13</v>
      </c>
      <c r="C26" s="13">
        <f>C27+C28</f>
        <v>110154.4</v>
      </c>
    </row>
    <row r="27" spans="1:3" ht="27" customHeight="1">
      <c r="A27" s="19" t="s">
        <v>152</v>
      </c>
      <c r="B27" s="20" t="s">
        <v>76</v>
      </c>
      <c r="C27" s="21">
        <v>90936.3</v>
      </c>
    </row>
    <row r="28" spans="1:3" ht="41.25" customHeight="1">
      <c r="A28" s="19" t="s">
        <v>159</v>
      </c>
      <c r="B28" s="20" t="s">
        <v>77</v>
      </c>
      <c r="C28" s="21">
        <v>19218.1</v>
      </c>
    </row>
    <row r="29" spans="1:3" s="6" customFormat="1" ht="25.5" customHeight="1">
      <c r="A29" s="41" t="s">
        <v>99</v>
      </c>
      <c r="B29" s="42" t="s">
        <v>98</v>
      </c>
      <c r="C29" s="13">
        <f>C30</f>
        <v>6000</v>
      </c>
    </row>
    <row r="30" spans="1:3" s="6" customFormat="1" ht="30.75" customHeight="1">
      <c r="A30" s="43" t="s">
        <v>100</v>
      </c>
      <c r="B30" s="44" t="s">
        <v>101</v>
      </c>
      <c r="C30" s="21">
        <v>6000</v>
      </c>
    </row>
    <row r="31" spans="1:3" ht="12.75">
      <c r="A31" s="18" t="s">
        <v>14</v>
      </c>
      <c r="B31" s="12" t="s">
        <v>15</v>
      </c>
      <c r="C31" s="13">
        <f>C32+C34+C37</f>
        <v>48360</v>
      </c>
    </row>
    <row r="32" spans="1:3" s="6" customFormat="1" ht="13.5" customHeight="1">
      <c r="A32" s="18" t="s">
        <v>16</v>
      </c>
      <c r="B32" s="12" t="s">
        <v>17</v>
      </c>
      <c r="C32" s="13">
        <f>C33</f>
        <v>14100</v>
      </c>
    </row>
    <row r="33" spans="1:3" ht="29.25" customHeight="1">
      <c r="A33" s="19" t="s">
        <v>109</v>
      </c>
      <c r="B33" s="20" t="s">
        <v>18</v>
      </c>
      <c r="C33" s="21">
        <v>14100</v>
      </c>
    </row>
    <row r="34" spans="1:3" ht="18" customHeight="1">
      <c r="A34" s="18" t="s">
        <v>279</v>
      </c>
      <c r="B34" s="12" t="s">
        <v>222</v>
      </c>
      <c r="C34" s="13">
        <f>C35+C36</f>
        <v>16860</v>
      </c>
    </row>
    <row r="35" spans="1:3" ht="18" customHeight="1">
      <c r="A35" s="19" t="s">
        <v>223</v>
      </c>
      <c r="B35" s="20" t="s">
        <v>225</v>
      </c>
      <c r="C35" s="21">
        <v>4636.5</v>
      </c>
    </row>
    <row r="36" spans="1:3" ht="18" customHeight="1">
      <c r="A36" s="19" t="s">
        <v>224</v>
      </c>
      <c r="B36" s="20" t="s">
        <v>226</v>
      </c>
      <c r="C36" s="21">
        <v>12223.5</v>
      </c>
    </row>
    <row r="37" spans="1:3" ht="12.75">
      <c r="A37" s="18" t="s">
        <v>19</v>
      </c>
      <c r="B37" s="12" t="s">
        <v>20</v>
      </c>
      <c r="C37" s="13">
        <f>C38+C40</f>
        <v>17400</v>
      </c>
    </row>
    <row r="38" spans="1:3" ht="12.75">
      <c r="A38" s="19" t="s">
        <v>144</v>
      </c>
      <c r="B38" s="20" t="s">
        <v>153</v>
      </c>
      <c r="C38" s="21">
        <f>C39</f>
        <v>11700</v>
      </c>
    </row>
    <row r="39" spans="1:3" ht="25.5">
      <c r="A39" s="17" t="s">
        <v>146</v>
      </c>
      <c r="B39" s="15" t="s">
        <v>145</v>
      </c>
      <c r="C39" s="16">
        <v>11700</v>
      </c>
    </row>
    <row r="40" spans="1:3" ht="12.75">
      <c r="A40" s="19" t="s">
        <v>148</v>
      </c>
      <c r="B40" s="20" t="s">
        <v>147</v>
      </c>
      <c r="C40" s="21">
        <f>SUM(C41)</f>
        <v>5700</v>
      </c>
    </row>
    <row r="41" spans="1:3" ht="29.25" customHeight="1">
      <c r="A41" s="17" t="s">
        <v>150</v>
      </c>
      <c r="B41" s="15" t="s">
        <v>149</v>
      </c>
      <c r="C41" s="16">
        <v>5700</v>
      </c>
    </row>
    <row r="42" spans="1:3" ht="12.75">
      <c r="A42" s="18" t="s">
        <v>21</v>
      </c>
      <c r="B42" s="12" t="s">
        <v>22</v>
      </c>
      <c r="C42" s="13">
        <f>C43+C45</f>
        <v>6320</v>
      </c>
    </row>
    <row r="43" spans="1:3" ht="27.75" customHeight="1">
      <c r="A43" s="19" t="s">
        <v>23</v>
      </c>
      <c r="B43" s="20" t="s">
        <v>24</v>
      </c>
      <c r="C43" s="21">
        <f>C44</f>
        <v>6120</v>
      </c>
    </row>
    <row r="44" spans="1:3" ht="42" customHeight="1">
      <c r="A44" s="17" t="s">
        <v>65</v>
      </c>
      <c r="B44" s="15" t="s">
        <v>25</v>
      </c>
      <c r="C44" s="16">
        <v>6120</v>
      </c>
    </row>
    <row r="45" spans="1:3" ht="28.5" customHeight="1">
      <c r="A45" s="19" t="s">
        <v>26</v>
      </c>
      <c r="B45" s="20" t="s">
        <v>27</v>
      </c>
      <c r="C45" s="21">
        <f>C46</f>
        <v>200</v>
      </c>
    </row>
    <row r="46" spans="1:3" ht="41.25" customHeight="1">
      <c r="A46" s="19" t="s">
        <v>179</v>
      </c>
      <c r="B46" s="20" t="s">
        <v>110</v>
      </c>
      <c r="C46" s="21">
        <f>C47</f>
        <v>200</v>
      </c>
    </row>
    <row r="47" spans="1:3" ht="69" customHeight="1">
      <c r="A47" s="17" t="s">
        <v>96</v>
      </c>
      <c r="B47" s="25" t="s">
        <v>97</v>
      </c>
      <c r="C47" s="16">
        <v>200</v>
      </c>
    </row>
    <row r="48" spans="1:3" ht="32.25" customHeight="1">
      <c r="A48" s="18" t="s">
        <v>28</v>
      </c>
      <c r="B48" s="12" t="s">
        <v>29</v>
      </c>
      <c r="C48" s="13">
        <f>SUM(C51+C59+C49)</f>
        <v>96153.9</v>
      </c>
    </row>
    <row r="49" spans="1:3" s="1" customFormat="1" ht="56.25" customHeight="1">
      <c r="A49" s="19" t="s">
        <v>66</v>
      </c>
      <c r="B49" s="45" t="s">
        <v>137</v>
      </c>
      <c r="C49" s="21">
        <f>C50</f>
        <v>50</v>
      </c>
    </row>
    <row r="50" spans="1:3" s="2" customFormat="1" ht="48.75" customHeight="1">
      <c r="A50" s="17" t="s">
        <v>30</v>
      </c>
      <c r="B50" s="46" t="s">
        <v>111</v>
      </c>
      <c r="C50" s="16">
        <v>50</v>
      </c>
    </row>
    <row r="51" spans="1:3" ht="63.75">
      <c r="A51" s="19" t="s">
        <v>72</v>
      </c>
      <c r="B51" s="20" t="s">
        <v>31</v>
      </c>
      <c r="C51" s="21">
        <f>SUM(C52+C54+C56)</f>
        <v>70659.8</v>
      </c>
    </row>
    <row r="52" spans="1:3" ht="43.5" customHeight="1">
      <c r="A52" s="19" t="s">
        <v>112</v>
      </c>
      <c r="B52" s="20" t="s">
        <v>67</v>
      </c>
      <c r="C52" s="21">
        <f>SUM(C53)</f>
        <v>68329.5</v>
      </c>
    </row>
    <row r="53" spans="1:3" ht="58.5" customHeight="1">
      <c r="A53" s="17" t="s">
        <v>32</v>
      </c>
      <c r="B53" s="15" t="s">
        <v>78</v>
      </c>
      <c r="C53" s="16">
        <v>68329.5</v>
      </c>
    </row>
    <row r="54" spans="1:3" ht="54" customHeight="1">
      <c r="A54" s="19" t="s">
        <v>73</v>
      </c>
      <c r="B54" s="20" t="s">
        <v>33</v>
      </c>
      <c r="C54" s="21">
        <f>C55</f>
        <v>2328.8</v>
      </c>
    </row>
    <row r="55" spans="1:3" s="8" customFormat="1" ht="54.75" customHeight="1">
      <c r="A55" s="22" t="s">
        <v>113</v>
      </c>
      <c r="B55" s="15" t="s">
        <v>34</v>
      </c>
      <c r="C55" s="16">
        <v>2328.8</v>
      </c>
    </row>
    <row r="56" spans="1:3" s="8" customFormat="1" ht="36" customHeight="1">
      <c r="A56" s="26" t="s">
        <v>213</v>
      </c>
      <c r="B56" s="24" t="s">
        <v>214</v>
      </c>
      <c r="C56" s="47">
        <f>C57</f>
        <v>1.5</v>
      </c>
    </row>
    <row r="57" spans="1:3" s="8" customFormat="1" ht="32.25" customHeight="1">
      <c r="A57" s="26" t="s">
        <v>215</v>
      </c>
      <c r="B57" s="25" t="s">
        <v>216</v>
      </c>
      <c r="C57" s="47">
        <f>C58</f>
        <v>1.5</v>
      </c>
    </row>
    <row r="58" spans="1:3" s="8" customFormat="1" ht="66.75" customHeight="1">
      <c r="A58" s="22" t="s">
        <v>217</v>
      </c>
      <c r="B58" s="25" t="s">
        <v>218</v>
      </c>
      <c r="C58" s="47">
        <v>1.5</v>
      </c>
    </row>
    <row r="59" spans="1:3" ht="55.5" customHeight="1">
      <c r="A59" s="19" t="s">
        <v>74</v>
      </c>
      <c r="B59" s="20" t="s">
        <v>35</v>
      </c>
      <c r="C59" s="21">
        <f>C60</f>
        <v>25444.1</v>
      </c>
    </row>
    <row r="60" spans="1:3" ht="56.25" customHeight="1">
      <c r="A60" s="19" t="s">
        <v>75</v>
      </c>
      <c r="B60" s="20" t="s">
        <v>36</v>
      </c>
      <c r="C60" s="21">
        <f>C61</f>
        <v>25444.1</v>
      </c>
    </row>
    <row r="61" spans="1:3" ht="57" customHeight="1">
      <c r="A61" s="17" t="s">
        <v>114</v>
      </c>
      <c r="B61" s="15" t="s">
        <v>37</v>
      </c>
      <c r="C61" s="16">
        <v>25444.1</v>
      </c>
    </row>
    <row r="62" spans="1:3" ht="12.75">
      <c r="A62" s="18" t="s">
        <v>38</v>
      </c>
      <c r="B62" s="12" t="s">
        <v>39</v>
      </c>
      <c r="C62" s="13">
        <f>C63</f>
        <v>1246.5</v>
      </c>
    </row>
    <row r="63" spans="1:3" ht="17.25" customHeight="1">
      <c r="A63" s="19" t="s">
        <v>116</v>
      </c>
      <c r="B63" s="20" t="s">
        <v>115</v>
      </c>
      <c r="C63" s="21">
        <f>C64+C65+C66</f>
        <v>1246.5</v>
      </c>
    </row>
    <row r="64" spans="1:3" s="7" customFormat="1" ht="33" customHeight="1">
      <c r="A64" s="17" t="s">
        <v>117</v>
      </c>
      <c r="B64" s="15" t="s">
        <v>89</v>
      </c>
      <c r="C64" s="16">
        <v>48.8</v>
      </c>
    </row>
    <row r="65" spans="1:3" ht="16.5" customHeight="1">
      <c r="A65" s="17" t="s">
        <v>118</v>
      </c>
      <c r="B65" s="15" t="s">
        <v>90</v>
      </c>
      <c r="C65" s="21">
        <v>228.9</v>
      </c>
    </row>
    <row r="66" spans="1:3" ht="16.5" customHeight="1">
      <c r="A66" s="19" t="s">
        <v>231</v>
      </c>
      <c r="B66" s="20" t="s">
        <v>91</v>
      </c>
      <c r="C66" s="21">
        <f>C67+C68</f>
        <v>968.8000000000001</v>
      </c>
    </row>
    <row r="67" spans="1:3" s="7" customFormat="1" ht="16.5" customHeight="1">
      <c r="A67" s="17" t="s">
        <v>175</v>
      </c>
      <c r="B67" s="15" t="s">
        <v>177</v>
      </c>
      <c r="C67" s="16">
        <v>764.2</v>
      </c>
    </row>
    <row r="68" spans="1:3" s="7" customFormat="1" ht="16.5" customHeight="1">
      <c r="A68" s="17" t="s">
        <v>176</v>
      </c>
      <c r="B68" s="15" t="s">
        <v>178</v>
      </c>
      <c r="C68" s="16">
        <v>204.6</v>
      </c>
    </row>
    <row r="69" spans="1:3" ht="25.5">
      <c r="A69" s="18" t="s">
        <v>227</v>
      </c>
      <c r="B69" s="12" t="s">
        <v>40</v>
      </c>
      <c r="C69" s="13">
        <f>C70+C73</f>
        <v>3315.8999999999996</v>
      </c>
    </row>
    <row r="70" spans="1:3" ht="12.75">
      <c r="A70" s="19" t="s">
        <v>119</v>
      </c>
      <c r="B70" s="20" t="s">
        <v>120</v>
      </c>
      <c r="C70" s="21">
        <f>C71</f>
        <v>0</v>
      </c>
    </row>
    <row r="71" spans="1:3" ht="12.75">
      <c r="A71" s="19" t="s">
        <v>81</v>
      </c>
      <c r="B71" s="20" t="s">
        <v>82</v>
      </c>
      <c r="C71" s="21">
        <f>C72</f>
        <v>0</v>
      </c>
    </row>
    <row r="72" spans="1:3" ht="25.5">
      <c r="A72" s="17" t="s">
        <v>84</v>
      </c>
      <c r="B72" s="15" t="s">
        <v>83</v>
      </c>
      <c r="C72" s="16">
        <v>0</v>
      </c>
    </row>
    <row r="73" spans="1:3" ht="12.75">
      <c r="A73" s="19" t="s">
        <v>121</v>
      </c>
      <c r="B73" s="20" t="s">
        <v>122</v>
      </c>
      <c r="C73" s="21">
        <f>C74+C76</f>
        <v>3315.8999999999996</v>
      </c>
    </row>
    <row r="74" spans="1:3" ht="25.5">
      <c r="A74" s="48" t="s">
        <v>302</v>
      </c>
      <c r="B74" s="20" t="s">
        <v>303</v>
      </c>
      <c r="C74" s="21">
        <f>C75</f>
        <v>600</v>
      </c>
    </row>
    <row r="75" spans="1:3" ht="25.5">
      <c r="A75" s="22" t="s">
        <v>304</v>
      </c>
      <c r="B75" s="49" t="s">
        <v>305</v>
      </c>
      <c r="C75" s="47">
        <v>600</v>
      </c>
    </row>
    <row r="76" spans="1:3" ht="12.75">
      <c r="A76" s="19" t="s">
        <v>85</v>
      </c>
      <c r="B76" s="20" t="s">
        <v>86</v>
      </c>
      <c r="C76" s="21">
        <f>SUM(C77)</f>
        <v>2715.8999999999996</v>
      </c>
    </row>
    <row r="77" spans="1:3" s="7" customFormat="1" ht="18" customHeight="1">
      <c r="A77" s="17" t="s">
        <v>87</v>
      </c>
      <c r="B77" s="15" t="s">
        <v>88</v>
      </c>
      <c r="C77" s="16">
        <f>2067.1+117.1+107.2+36.5+134.6+217.9+35.5</f>
        <v>2715.8999999999996</v>
      </c>
    </row>
    <row r="78" spans="1:3" ht="30" customHeight="1">
      <c r="A78" s="18" t="s">
        <v>41</v>
      </c>
      <c r="B78" s="12" t="s">
        <v>42</v>
      </c>
      <c r="C78" s="13">
        <f>C79+C82</f>
        <v>55029.1</v>
      </c>
    </row>
    <row r="79" spans="1:3" ht="57" customHeight="1">
      <c r="A79" s="19" t="s">
        <v>138</v>
      </c>
      <c r="B79" s="20" t="s">
        <v>43</v>
      </c>
      <c r="C79" s="21">
        <f>C80</f>
        <v>52045.6</v>
      </c>
    </row>
    <row r="80" spans="1:3" ht="69" customHeight="1">
      <c r="A80" s="19" t="s">
        <v>151</v>
      </c>
      <c r="B80" s="20" t="s">
        <v>123</v>
      </c>
      <c r="C80" s="21">
        <f>C81</f>
        <v>52045.6</v>
      </c>
    </row>
    <row r="81" spans="1:3" ht="73.5" customHeight="1">
      <c r="A81" s="17" t="s">
        <v>124</v>
      </c>
      <c r="B81" s="15" t="s">
        <v>79</v>
      </c>
      <c r="C81" s="16">
        <f>31000+21045.6</f>
        <v>52045.6</v>
      </c>
    </row>
    <row r="82" spans="1:3" ht="29.25" customHeight="1">
      <c r="A82" s="19" t="s">
        <v>139</v>
      </c>
      <c r="B82" s="20" t="s">
        <v>44</v>
      </c>
      <c r="C82" s="21">
        <f>C83+C85+C87</f>
        <v>2983.5</v>
      </c>
    </row>
    <row r="83" spans="1:3" ht="25.5">
      <c r="A83" s="19" t="s">
        <v>45</v>
      </c>
      <c r="B83" s="20" t="s">
        <v>46</v>
      </c>
      <c r="C83" s="21">
        <f>C84</f>
        <v>2808</v>
      </c>
    </row>
    <row r="84" spans="1:3" ht="38.25">
      <c r="A84" s="17" t="s">
        <v>156</v>
      </c>
      <c r="B84" s="15" t="s">
        <v>47</v>
      </c>
      <c r="C84" s="16">
        <v>2808</v>
      </c>
    </row>
    <row r="85" spans="1:3" ht="38.25">
      <c r="A85" s="19" t="s">
        <v>136</v>
      </c>
      <c r="B85" s="20" t="s">
        <v>135</v>
      </c>
      <c r="C85" s="21">
        <f>C86</f>
        <v>48.1</v>
      </c>
    </row>
    <row r="86" spans="1:3" ht="38.25">
      <c r="A86" s="17" t="s">
        <v>180</v>
      </c>
      <c r="B86" s="15" t="s">
        <v>134</v>
      </c>
      <c r="C86" s="16">
        <v>48.1</v>
      </c>
    </row>
    <row r="87" spans="1:3" ht="51">
      <c r="A87" s="19" t="s">
        <v>167</v>
      </c>
      <c r="B87" s="20" t="s">
        <v>169</v>
      </c>
      <c r="C87" s="21">
        <f>C88</f>
        <v>127.4</v>
      </c>
    </row>
    <row r="88" spans="1:3" ht="63.75">
      <c r="A88" s="17" t="s">
        <v>168</v>
      </c>
      <c r="B88" s="15" t="s">
        <v>166</v>
      </c>
      <c r="C88" s="16">
        <v>127.4</v>
      </c>
    </row>
    <row r="89" spans="1:3" ht="19.5" customHeight="1">
      <c r="A89" s="18" t="s">
        <v>48</v>
      </c>
      <c r="B89" s="12" t="s">
        <v>49</v>
      </c>
      <c r="C89" s="13">
        <f>C90+C113+C116+C126+C119+C121</f>
        <v>2497.8999999999996</v>
      </c>
    </row>
    <row r="90" spans="1:3" ht="35.25" customHeight="1">
      <c r="A90" s="18" t="s">
        <v>232</v>
      </c>
      <c r="B90" s="12" t="s">
        <v>233</v>
      </c>
      <c r="C90" s="13">
        <f>C91</f>
        <v>580.3999999999999</v>
      </c>
    </row>
    <row r="91" spans="1:3" ht="40.5" customHeight="1">
      <c r="A91" s="19" t="s">
        <v>232</v>
      </c>
      <c r="B91" s="20" t="s">
        <v>233</v>
      </c>
      <c r="C91" s="21">
        <f>C92+C94+C96+C98+C106+C110+C100+C102+C104</f>
        <v>580.3999999999999</v>
      </c>
    </row>
    <row r="92" spans="1:3" ht="47.25" customHeight="1">
      <c r="A92" s="19" t="s">
        <v>240</v>
      </c>
      <c r="B92" s="20" t="s">
        <v>241</v>
      </c>
      <c r="C92" s="21">
        <f>C93</f>
        <v>3.2</v>
      </c>
    </row>
    <row r="93" spans="1:3" s="7" customFormat="1" ht="60.75" customHeight="1">
      <c r="A93" s="17" t="s">
        <v>242</v>
      </c>
      <c r="B93" s="15" t="s">
        <v>243</v>
      </c>
      <c r="C93" s="16">
        <f>3.2</f>
        <v>3.2</v>
      </c>
    </row>
    <row r="94" spans="1:3" ht="59.25" customHeight="1">
      <c r="A94" s="19" t="s">
        <v>234</v>
      </c>
      <c r="B94" s="20" t="s">
        <v>235</v>
      </c>
      <c r="C94" s="21">
        <f>C95</f>
        <v>9.2</v>
      </c>
    </row>
    <row r="95" spans="1:3" s="7" customFormat="1" ht="83.25" customHeight="1">
      <c r="A95" s="17" t="s">
        <v>236</v>
      </c>
      <c r="B95" s="15" t="s">
        <v>237</v>
      </c>
      <c r="C95" s="16">
        <f>4.2+5</f>
        <v>9.2</v>
      </c>
    </row>
    <row r="96" spans="1:3" ht="47.25" customHeight="1">
      <c r="A96" s="26" t="s">
        <v>238</v>
      </c>
      <c r="B96" s="45" t="s">
        <v>239</v>
      </c>
      <c r="C96" s="21">
        <f>C97</f>
        <v>26.5</v>
      </c>
    </row>
    <row r="97" spans="1:3" s="7" customFormat="1" ht="63" customHeight="1">
      <c r="A97" s="17" t="s">
        <v>244</v>
      </c>
      <c r="B97" s="25" t="s">
        <v>245</v>
      </c>
      <c r="C97" s="16">
        <f>4+22.5</f>
        <v>26.5</v>
      </c>
    </row>
    <row r="98" spans="1:3" ht="57" customHeight="1">
      <c r="A98" s="19" t="s">
        <v>246</v>
      </c>
      <c r="B98" s="24" t="s">
        <v>247</v>
      </c>
      <c r="C98" s="21">
        <f>C99</f>
        <v>31.6</v>
      </c>
    </row>
    <row r="99" spans="1:3" ht="87" customHeight="1">
      <c r="A99" s="17" t="s">
        <v>248</v>
      </c>
      <c r="B99" s="25" t="s">
        <v>249</v>
      </c>
      <c r="C99" s="16">
        <f>31.6</f>
        <v>31.6</v>
      </c>
    </row>
    <row r="100" spans="1:3" ht="56.25" customHeight="1">
      <c r="A100" s="19" t="s">
        <v>312</v>
      </c>
      <c r="B100" s="24" t="s">
        <v>313</v>
      </c>
      <c r="C100" s="21">
        <f>C101</f>
        <v>30</v>
      </c>
    </row>
    <row r="101" spans="1:3" ht="66.75" customHeight="1">
      <c r="A101" s="17" t="s">
        <v>311</v>
      </c>
      <c r="B101" s="25" t="s">
        <v>314</v>
      </c>
      <c r="C101" s="16">
        <f>30</f>
        <v>30</v>
      </c>
    </row>
    <row r="102" spans="1:3" ht="53.25" customHeight="1">
      <c r="A102" s="19" t="s">
        <v>315</v>
      </c>
      <c r="B102" s="24" t="s">
        <v>317</v>
      </c>
      <c r="C102" s="21">
        <f>C103</f>
        <v>4.8</v>
      </c>
    </row>
    <row r="103" spans="1:3" ht="78.75" customHeight="1">
      <c r="A103" s="17" t="s">
        <v>316</v>
      </c>
      <c r="B103" s="25" t="s">
        <v>318</v>
      </c>
      <c r="C103" s="16">
        <f>3+1.8</f>
        <v>4.8</v>
      </c>
    </row>
    <row r="104" spans="1:3" ht="42" customHeight="1">
      <c r="A104" s="19" t="s">
        <v>320</v>
      </c>
      <c r="B104" s="24" t="s">
        <v>322</v>
      </c>
      <c r="C104" s="21">
        <f>C105</f>
        <v>4</v>
      </c>
    </row>
    <row r="105" spans="1:3" ht="69.75" customHeight="1">
      <c r="A105" s="17" t="s">
        <v>319</v>
      </c>
      <c r="B105" s="25" t="s">
        <v>321</v>
      </c>
      <c r="C105" s="16">
        <v>4</v>
      </c>
    </row>
    <row r="106" spans="1:3" ht="50.25" customHeight="1">
      <c r="A106" s="26" t="s">
        <v>250</v>
      </c>
      <c r="B106" s="24" t="s">
        <v>251</v>
      </c>
      <c r="C106" s="16">
        <f>C108+C109+C107</f>
        <v>141</v>
      </c>
    </row>
    <row r="107" spans="1:3" ht="70.5" customHeight="1">
      <c r="A107" s="26" t="s">
        <v>323</v>
      </c>
      <c r="B107" s="24" t="s">
        <v>324</v>
      </c>
      <c r="C107" s="16">
        <f>32.5</f>
        <v>32.5</v>
      </c>
    </row>
    <row r="108" spans="1:3" ht="60" customHeight="1">
      <c r="A108" s="19" t="s">
        <v>252</v>
      </c>
      <c r="B108" s="24" t="s">
        <v>253</v>
      </c>
      <c r="C108" s="21">
        <f>80+3</f>
        <v>83</v>
      </c>
    </row>
    <row r="109" spans="1:3" s="7" customFormat="1" ht="54.75" customHeight="1">
      <c r="A109" s="17" t="s">
        <v>286</v>
      </c>
      <c r="B109" s="25" t="s">
        <v>287</v>
      </c>
      <c r="C109" s="16">
        <v>25.5</v>
      </c>
    </row>
    <row r="110" spans="1:3" ht="57" customHeight="1">
      <c r="A110" s="19" t="s">
        <v>254</v>
      </c>
      <c r="B110" s="24" t="s">
        <v>255</v>
      </c>
      <c r="C110" s="21">
        <f>C112+C111</f>
        <v>330.09999999999997</v>
      </c>
    </row>
    <row r="111" spans="1:3" s="7" customFormat="1" ht="81" customHeight="1">
      <c r="A111" s="17" t="s">
        <v>281</v>
      </c>
      <c r="B111" s="25" t="s">
        <v>258</v>
      </c>
      <c r="C111" s="16">
        <v>0</v>
      </c>
    </row>
    <row r="112" spans="1:3" s="7" customFormat="1" ht="73.5" customHeight="1">
      <c r="A112" s="17" t="s">
        <v>256</v>
      </c>
      <c r="B112" s="46" t="s">
        <v>257</v>
      </c>
      <c r="C112" s="16">
        <f>12+304.4+7.3+6.4</f>
        <v>330.09999999999997</v>
      </c>
    </row>
    <row r="113" spans="1:3" ht="37.5" customHeight="1">
      <c r="A113" s="18" t="s">
        <v>259</v>
      </c>
      <c r="B113" s="50" t="s">
        <v>261</v>
      </c>
      <c r="C113" s="13">
        <f>C114+C115</f>
        <v>131.2</v>
      </c>
    </row>
    <row r="114" spans="1:3" s="7" customFormat="1" ht="51" customHeight="1">
      <c r="A114" s="17" t="s">
        <v>260</v>
      </c>
      <c r="B114" s="46" t="s">
        <v>262</v>
      </c>
      <c r="C114" s="16">
        <v>131.2</v>
      </c>
    </row>
    <row r="115" spans="1:3" s="7" customFormat="1" ht="45.75" customHeight="1">
      <c r="A115" s="17" t="s">
        <v>264</v>
      </c>
      <c r="B115" s="46" t="s">
        <v>263</v>
      </c>
      <c r="C115" s="16">
        <v>0</v>
      </c>
    </row>
    <row r="116" spans="1:3" ht="84" customHeight="1">
      <c r="A116" s="11" t="s">
        <v>265</v>
      </c>
      <c r="B116" s="27" t="s">
        <v>266</v>
      </c>
      <c r="C116" s="37">
        <f>C117</f>
        <v>400</v>
      </c>
    </row>
    <row r="117" spans="1:3" ht="58.5" customHeight="1">
      <c r="A117" s="51" t="s">
        <v>268</v>
      </c>
      <c r="B117" s="20" t="s">
        <v>269</v>
      </c>
      <c r="C117" s="21">
        <f>C118</f>
        <v>400</v>
      </c>
    </row>
    <row r="118" spans="1:3" ht="65.25" customHeight="1">
      <c r="A118" s="17" t="s">
        <v>267</v>
      </c>
      <c r="B118" s="15" t="s">
        <v>270</v>
      </c>
      <c r="C118" s="16">
        <v>400</v>
      </c>
    </row>
    <row r="119" spans="1:3" ht="42.75" customHeight="1">
      <c r="A119" s="18" t="s">
        <v>307</v>
      </c>
      <c r="B119" s="27" t="s">
        <v>308</v>
      </c>
      <c r="C119" s="13">
        <f>C120</f>
        <v>200</v>
      </c>
    </row>
    <row r="120" spans="1:3" ht="42.75" customHeight="1">
      <c r="A120" s="19" t="s">
        <v>325</v>
      </c>
      <c r="B120" s="24" t="s">
        <v>326</v>
      </c>
      <c r="C120" s="21">
        <v>200</v>
      </c>
    </row>
    <row r="121" spans="1:3" ht="23.25" customHeight="1">
      <c r="A121" s="18" t="s">
        <v>309</v>
      </c>
      <c r="B121" s="27" t="s">
        <v>310</v>
      </c>
      <c r="C121" s="13">
        <f>C122+C124</f>
        <v>481.2</v>
      </c>
    </row>
    <row r="122" spans="1:3" ht="53.25" customHeight="1">
      <c r="A122" s="19" t="s">
        <v>329</v>
      </c>
      <c r="B122" s="24" t="s">
        <v>330</v>
      </c>
      <c r="C122" s="21">
        <f>C123</f>
        <v>417.4</v>
      </c>
    </row>
    <row r="123" spans="1:3" ht="56.25" customHeight="1">
      <c r="A123" s="17" t="s">
        <v>327</v>
      </c>
      <c r="B123" s="25" t="s">
        <v>328</v>
      </c>
      <c r="C123" s="16">
        <v>417.4</v>
      </c>
    </row>
    <row r="124" spans="1:3" ht="69" customHeight="1">
      <c r="A124" s="19" t="s">
        <v>340</v>
      </c>
      <c r="B124" s="24" t="s">
        <v>341</v>
      </c>
      <c r="C124" s="21">
        <f>C125</f>
        <v>63.8</v>
      </c>
    </row>
    <row r="125" spans="1:3" ht="56.25" customHeight="1">
      <c r="A125" s="17" t="s">
        <v>338</v>
      </c>
      <c r="B125" s="25" t="s">
        <v>339</v>
      </c>
      <c r="C125" s="16">
        <f>29.5+34.3</f>
        <v>63.8</v>
      </c>
    </row>
    <row r="126" spans="1:3" s="10" customFormat="1" ht="33" customHeight="1">
      <c r="A126" s="11" t="s">
        <v>271</v>
      </c>
      <c r="B126" s="27" t="s">
        <v>272</v>
      </c>
      <c r="C126" s="37">
        <f>C127</f>
        <v>705.1</v>
      </c>
    </row>
    <row r="127" spans="1:3" ht="35.25" customHeight="1">
      <c r="A127" s="19" t="s">
        <v>275</v>
      </c>
      <c r="B127" s="20" t="s">
        <v>272</v>
      </c>
      <c r="C127" s="21">
        <f>C128</f>
        <v>705.1</v>
      </c>
    </row>
    <row r="128" spans="1:3" s="7" customFormat="1" ht="58.5" customHeight="1">
      <c r="A128" s="17" t="s">
        <v>273</v>
      </c>
      <c r="B128" s="15" t="s">
        <v>274</v>
      </c>
      <c r="C128" s="16">
        <v>705.1</v>
      </c>
    </row>
    <row r="129" spans="1:3" s="7" customFormat="1" ht="12.75">
      <c r="A129" s="18" t="s">
        <v>92</v>
      </c>
      <c r="B129" s="50" t="s">
        <v>93</v>
      </c>
      <c r="C129" s="13">
        <f>C130+C132</f>
        <v>1118.6</v>
      </c>
    </row>
    <row r="130" spans="1:3" s="7" customFormat="1" ht="12.75">
      <c r="A130" s="19" t="s">
        <v>128</v>
      </c>
      <c r="B130" s="45" t="s">
        <v>129</v>
      </c>
      <c r="C130" s="21">
        <f>C131</f>
        <v>0</v>
      </c>
    </row>
    <row r="131" spans="1:3" ht="12.75">
      <c r="A131" s="22" t="s">
        <v>94</v>
      </c>
      <c r="B131" s="46" t="s">
        <v>95</v>
      </c>
      <c r="C131" s="16">
        <v>0</v>
      </c>
    </row>
    <row r="132" spans="1:3" s="6" customFormat="1" ht="18" customHeight="1">
      <c r="A132" s="18" t="s">
        <v>343</v>
      </c>
      <c r="B132" s="27" t="s">
        <v>345</v>
      </c>
      <c r="C132" s="13">
        <f>C133</f>
        <v>1118.6</v>
      </c>
    </row>
    <row r="133" spans="1:3" ht="19.5" customHeight="1">
      <c r="A133" s="17" t="s">
        <v>342</v>
      </c>
      <c r="B133" s="25" t="s">
        <v>344</v>
      </c>
      <c r="C133" s="16">
        <v>1118.6</v>
      </c>
    </row>
    <row r="134" spans="1:3" ht="18.75" customHeight="1">
      <c r="A134" s="11" t="s">
        <v>50</v>
      </c>
      <c r="B134" s="12" t="s">
        <v>51</v>
      </c>
      <c r="C134" s="13">
        <f>C135+C176+C179</f>
        <v>2240688.5</v>
      </c>
    </row>
    <row r="135" spans="1:3" ht="28.5" customHeight="1">
      <c r="A135" s="19" t="s">
        <v>52</v>
      </c>
      <c r="B135" s="20" t="s">
        <v>53</v>
      </c>
      <c r="C135" s="21">
        <f>C136+C141+C154+C169</f>
        <v>2246530.5</v>
      </c>
    </row>
    <row r="136" spans="1:3" ht="25.5">
      <c r="A136" s="18" t="s">
        <v>157</v>
      </c>
      <c r="B136" s="12" t="s">
        <v>181</v>
      </c>
      <c r="C136" s="13">
        <f>C137</f>
        <v>453421.6</v>
      </c>
    </row>
    <row r="137" spans="1:3" ht="12.75">
      <c r="A137" s="19" t="s">
        <v>54</v>
      </c>
      <c r="B137" s="20" t="s">
        <v>182</v>
      </c>
      <c r="C137" s="21">
        <f>C138+C139</f>
        <v>453421.6</v>
      </c>
    </row>
    <row r="138" spans="1:3" ht="28.5" customHeight="1">
      <c r="A138" s="17" t="s">
        <v>306</v>
      </c>
      <c r="B138" s="15" t="s">
        <v>183</v>
      </c>
      <c r="C138" s="16">
        <v>453421.6</v>
      </c>
    </row>
    <row r="139" spans="1:3" ht="30.75" customHeight="1">
      <c r="A139" s="19" t="s">
        <v>55</v>
      </c>
      <c r="B139" s="20" t="s">
        <v>184</v>
      </c>
      <c r="C139" s="21">
        <f>SUM(C140)</f>
        <v>0</v>
      </c>
    </row>
    <row r="140" spans="1:3" ht="29.25" customHeight="1">
      <c r="A140" s="17" t="s">
        <v>56</v>
      </c>
      <c r="B140" s="15" t="s">
        <v>185</v>
      </c>
      <c r="C140" s="16">
        <v>0</v>
      </c>
    </row>
    <row r="141" spans="1:3" ht="29.25" customHeight="1">
      <c r="A141" s="18" t="s">
        <v>125</v>
      </c>
      <c r="B141" s="12" t="s">
        <v>186</v>
      </c>
      <c r="C141" s="13">
        <f>C142+C144+C146+C148+C150+C152</f>
        <v>193907.59999999998</v>
      </c>
    </row>
    <row r="142" spans="1:3" ht="43.5" customHeight="1">
      <c r="A142" s="19" t="s">
        <v>68</v>
      </c>
      <c r="B142" s="20" t="s">
        <v>187</v>
      </c>
      <c r="C142" s="21">
        <f>SUM(C143)</f>
        <v>0</v>
      </c>
    </row>
    <row r="143" spans="1:3" ht="54" customHeight="1">
      <c r="A143" s="17" t="s">
        <v>285</v>
      </c>
      <c r="B143" s="15" t="s">
        <v>188</v>
      </c>
      <c r="C143" s="16">
        <v>0</v>
      </c>
    </row>
    <row r="144" spans="1:3" ht="40.5" customHeight="1">
      <c r="A144" s="19" t="s">
        <v>288</v>
      </c>
      <c r="B144" s="20" t="s">
        <v>289</v>
      </c>
      <c r="C144" s="21">
        <f>C145</f>
        <v>31218</v>
      </c>
    </row>
    <row r="145" spans="1:3" ht="42" customHeight="1">
      <c r="A145" s="17" t="s">
        <v>337</v>
      </c>
      <c r="B145" s="15" t="s">
        <v>290</v>
      </c>
      <c r="C145" s="16">
        <f>29272.1-7419.5+9365.4</f>
        <v>31218</v>
      </c>
    </row>
    <row r="146" spans="1:3" ht="28.5" customHeight="1">
      <c r="A146" s="19" t="s">
        <v>173</v>
      </c>
      <c r="B146" s="20" t="s">
        <v>189</v>
      </c>
      <c r="C146" s="16">
        <f>C147</f>
        <v>24317.5</v>
      </c>
    </row>
    <row r="147" spans="1:3" ht="27" customHeight="1">
      <c r="A147" s="17" t="s">
        <v>174</v>
      </c>
      <c r="B147" s="15" t="s">
        <v>190</v>
      </c>
      <c r="C147" s="16">
        <f>23371.1+946.4</f>
        <v>24317.5</v>
      </c>
    </row>
    <row r="148" spans="1:3" ht="14.25" customHeight="1">
      <c r="A148" s="19" t="s">
        <v>291</v>
      </c>
      <c r="B148" s="20" t="s">
        <v>292</v>
      </c>
      <c r="C148" s="21">
        <f>C149</f>
        <v>16715.199999999997</v>
      </c>
    </row>
    <row r="149" spans="1:3" ht="17.25" customHeight="1">
      <c r="A149" s="17" t="s">
        <v>293</v>
      </c>
      <c r="B149" s="15" t="s">
        <v>292</v>
      </c>
      <c r="C149" s="16">
        <f>10196.2+6518.9+0.1</f>
        <v>16715.199999999997</v>
      </c>
    </row>
    <row r="150" spans="1:3" ht="27" customHeight="1">
      <c r="A150" s="19" t="s">
        <v>220</v>
      </c>
      <c r="B150" s="20" t="s">
        <v>191</v>
      </c>
      <c r="C150" s="21">
        <f>C151</f>
        <v>14876.9</v>
      </c>
    </row>
    <row r="151" spans="1:3" ht="30.75" customHeight="1">
      <c r="A151" s="17" t="s">
        <v>221</v>
      </c>
      <c r="B151" s="15" t="s">
        <v>192</v>
      </c>
      <c r="C151" s="16">
        <f>8579.5+5485.3+495.3+316.7+0.1</f>
        <v>14876.9</v>
      </c>
    </row>
    <row r="152" spans="1:3" ht="17.25" customHeight="1">
      <c r="A152" s="19" t="s">
        <v>57</v>
      </c>
      <c r="B152" s="20" t="s">
        <v>193</v>
      </c>
      <c r="C152" s="21">
        <f>C153</f>
        <v>106780</v>
      </c>
    </row>
    <row r="153" spans="1:3" ht="19.5" customHeight="1">
      <c r="A153" s="17" t="s">
        <v>126</v>
      </c>
      <c r="B153" s="15" t="s">
        <v>194</v>
      </c>
      <c r="C153" s="16">
        <f>9102.7+388.2+1361+27329.8+156+36441.5+108+2700.1-357.3-9.4+25045.4+1285.5+500+1390.5+1338</f>
        <v>106780</v>
      </c>
    </row>
    <row r="154" spans="1:3" ht="31.5" customHeight="1">
      <c r="A154" s="18" t="s">
        <v>158</v>
      </c>
      <c r="B154" s="12" t="s">
        <v>195</v>
      </c>
      <c r="C154" s="13">
        <f>SUM(C155+C157+C159+C161+C163+C167+C165)</f>
        <v>1485650.3</v>
      </c>
    </row>
    <row r="155" spans="1:3" ht="33.75" customHeight="1">
      <c r="A155" s="19" t="s">
        <v>59</v>
      </c>
      <c r="B155" s="20" t="s">
        <v>196</v>
      </c>
      <c r="C155" s="21">
        <f>SUM(C156)</f>
        <v>1413007.3</v>
      </c>
    </row>
    <row r="156" spans="1:3" ht="33.75" customHeight="1">
      <c r="A156" s="17" t="s">
        <v>162</v>
      </c>
      <c r="B156" s="15" t="s">
        <v>197</v>
      </c>
      <c r="C156" s="16">
        <f>85934.4+11533.4+1187617.4+71811.1+18336.2+1533.4+2184.7+2.6+10.1+120.9+322.5+1741.3+828.5+1173.2+6011.6+19055.7+4787+3.3</f>
        <v>1413007.3</v>
      </c>
    </row>
    <row r="157" spans="1:3" ht="55.5" customHeight="1">
      <c r="A157" s="19" t="s">
        <v>155</v>
      </c>
      <c r="B157" s="20" t="s">
        <v>198</v>
      </c>
      <c r="C157" s="21">
        <f>C158</f>
        <v>30891</v>
      </c>
    </row>
    <row r="158" spans="1:3" ht="57.75" customHeight="1">
      <c r="A158" s="17" t="s">
        <v>154</v>
      </c>
      <c r="B158" s="15" t="s">
        <v>199</v>
      </c>
      <c r="C158" s="16">
        <v>30891</v>
      </c>
    </row>
    <row r="159" spans="1:3" ht="49.5" customHeight="1">
      <c r="A159" s="19" t="s">
        <v>140</v>
      </c>
      <c r="B159" s="20" t="s">
        <v>200</v>
      </c>
      <c r="C159" s="21">
        <f>C160</f>
        <v>33705.3</v>
      </c>
    </row>
    <row r="160" spans="1:3" ht="54" customHeight="1">
      <c r="A160" s="17" t="s">
        <v>141</v>
      </c>
      <c r="B160" s="15" t="s">
        <v>201</v>
      </c>
      <c r="C160" s="16">
        <v>33705.3</v>
      </c>
    </row>
    <row r="161" spans="1:3" ht="39.75" customHeight="1">
      <c r="A161" s="19" t="s">
        <v>164</v>
      </c>
      <c r="B161" s="20" t="s">
        <v>202</v>
      </c>
      <c r="C161" s="21">
        <f>C162</f>
        <v>10.3</v>
      </c>
    </row>
    <row r="162" spans="1:3" ht="43.5" customHeight="1">
      <c r="A162" s="17" t="s">
        <v>165</v>
      </c>
      <c r="B162" s="15" t="s">
        <v>203</v>
      </c>
      <c r="C162" s="16">
        <v>10.3</v>
      </c>
    </row>
    <row r="163" spans="1:3" ht="43.5" customHeight="1">
      <c r="A163" s="19" t="s">
        <v>294</v>
      </c>
      <c r="B163" s="24" t="s">
        <v>297</v>
      </c>
      <c r="C163" s="21">
        <f>C164</f>
        <v>945.1</v>
      </c>
    </row>
    <row r="164" spans="1:3" ht="42" customHeight="1">
      <c r="A164" s="17" t="s">
        <v>295</v>
      </c>
      <c r="B164" s="25" t="s">
        <v>296</v>
      </c>
      <c r="C164" s="16">
        <f>945+0.1</f>
        <v>945.1</v>
      </c>
    </row>
    <row r="165" spans="1:3" ht="24.75" customHeight="1">
      <c r="A165" s="19" t="s">
        <v>277</v>
      </c>
      <c r="B165" s="20" t="s">
        <v>278</v>
      </c>
      <c r="C165" s="21">
        <f>C166</f>
        <v>619.9</v>
      </c>
    </row>
    <row r="166" spans="1:3" ht="35.25" customHeight="1">
      <c r="A166" s="17" t="s">
        <v>280</v>
      </c>
      <c r="B166" s="15" t="s">
        <v>276</v>
      </c>
      <c r="C166" s="16">
        <v>619.9</v>
      </c>
    </row>
    <row r="167" spans="1:3" ht="25.5">
      <c r="A167" s="19" t="s">
        <v>58</v>
      </c>
      <c r="B167" s="20" t="s">
        <v>204</v>
      </c>
      <c r="C167" s="21">
        <f>C168</f>
        <v>6471.4</v>
      </c>
    </row>
    <row r="168" spans="1:3" ht="27.75" customHeight="1">
      <c r="A168" s="17" t="s">
        <v>161</v>
      </c>
      <c r="B168" s="15" t="s">
        <v>205</v>
      </c>
      <c r="C168" s="16">
        <f>1512.7+4821.3+145.4-8</f>
        <v>6471.4</v>
      </c>
    </row>
    <row r="169" spans="1:3" ht="21" customHeight="1">
      <c r="A169" s="18" t="s">
        <v>60</v>
      </c>
      <c r="B169" s="12" t="s">
        <v>206</v>
      </c>
      <c r="C169" s="13">
        <f>C174+C172+C170</f>
        <v>113551</v>
      </c>
    </row>
    <row r="170" spans="1:3" ht="40.5" customHeight="1">
      <c r="A170" s="19" t="s">
        <v>332</v>
      </c>
      <c r="B170" s="24" t="s">
        <v>333</v>
      </c>
      <c r="C170" s="21">
        <f>C171</f>
        <v>33591.6</v>
      </c>
    </row>
    <row r="171" spans="1:3" ht="54.75" customHeight="1">
      <c r="A171" s="22" t="s">
        <v>334</v>
      </c>
      <c r="B171" s="25" t="s">
        <v>335</v>
      </c>
      <c r="C171" s="16">
        <v>33591.6</v>
      </c>
    </row>
    <row r="172" spans="1:3" ht="51" customHeight="1">
      <c r="A172" s="26" t="s">
        <v>298</v>
      </c>
      <c r="B172" s="24" t="s">
        <v>299</v>
      </c>
      <c r="C172" s="21">
        <f>C173</f>
        <v>70000</v>
      </c>
    </row>
    <row r="173" spans="1:3" ht="59.25" customHeight="1">
      <c r="A173" s="22" t="s">
        <v>301</v>
      </c>
      <c r="B173" s="25" t="s">
        <v>300</v>
      </c>
      <c r="C173" s="16">
        <v>70000</v>
      </c>
    </row>
    <row r="174" spans="1:3" ht="24.75" customHeight="1">
      <c r="A174" s="26" t="s">
        <v>61</v>
      </c>
      <c r="B174" s="20" t="s">
        <v>207</v>
      </c>
      <c r="C174" s="21">
        <f>SUM(C175)</f>
        <v>9959.400000000001</v>
      </c>
    </row>
    <row r="175" spans="1:3" ht="32.25" customHeight="1">
      <c r="A175" s="22" t="s">
        <v>163</v>
      </c>
      <c r="B175" s="15" t="s">
        <v>208</v>
      </c>
      <c r="C175" s="16">
        <f>3026.2+72.7+402+600+5785.8+72.7</f>
        <v>9959.400000000001</v>
      </c>
    </row>
    <row r="176" spans="1:3" ht="18.75" customHeight="1">
      <c r="A176" s="18" t="s">
        <v>62</v>
      </c>
      <c r="B176" s="12" t="s">
        <v>209</v>
      </c>
      <c r="C176" s="13">
        <f>C177</f>
        <v>1300</v>
      </c>
    </row>
    <row r="177" spans="1:3" ht="18.75" customHeight="1">
      <c r="A177" s="19" t="s">
        <v>127</v>
      </c>
      <c r="B177" s="20" t="s">
        <v>210</v>
      </c>
      <c r="C177" s="21">
        <f>C178</f>
        <v>1300</v>
      </c>
    </row>
    <row r="178" spans="1:3" ht="20.25" customHeight="1">
      <c r="A178" s="17" t="s">
        <v>63</v>
      </c>
      <c r="B178" s="15" t="s">
        <v>211</v>
      </c>
      <c r="C178" s="16">
        <f>1000+300</f>
        <v>1300</v>
      </c>
    </row>
    <row r="179" spans="1:3" ht="40.5" customHeight="1">
      <c r="A179" s="11" t="s">
        <v>133</v>
      </c>
      <c r="B179" s="27" t="s">
        <v>160</v>
      </c>
      <c r="C179" s="28">
        <f>C180</f>
        <v>-7142</v>
      </c>
    </row>
    <row r="180" spans="1:3" ht="40.5" customHeight="1">
      <c r="A180" s="26" t="s">
        <v>172</v>
      </c>
      <c r="B180" s="24" t="s">
        <v>212</v>
      </c>
      <c r="C180" s="29">
        <f>-6986.6-36.5-134.6-217.9-35.5+269.1</f>
        <v>-7142</v>
      </c>
    </row>
    <row r="181" spans="1:3" s="14" customFormat="1" ht="21" customHeight="1">
      <c r="A181" s="11" t="s">
        <v>64</v>
      </c>
      <c r="B181" s="12"/>
      <c r="C181" s="13">
        <f>C10+C134</f>
        <v>3273673.1</v>
      </c>
    </row>
  </sheetData>
  <sheetProtection/>
  <mergeCells count="5">
    <mergeCell ref="A5:C5"/>
    <mergeCell ref="B1:C1"/>
    <mergeCell ref="B2:C2"/>
    <mergeCell ref="B3:C3"/>
    <mergeCell ref="A6:C6"/>
  </mergeCells>
  <printOptions/>
  <pageMargins left="0.7086614173228347" right="0.1968503937007874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Зорина</cp:lastModifiedBy>
  <cp:lastPrinted>2021-05-25T06:01:07Z</cp:lastPrinted>
  <dcterms:created xsi:type="dcterms:W3CDTF">1996-10-08T23:32:33Z</dcterms:created>
  <dcterms:modified xsi:type="dcterms:W3CDTF">2021-09-29T13:19:19Z</dcterms:modified>
  <cp:category/>
  <cp:version/>
  <cp:contentType/>
  <cp:contentStatus/>
</cp:coreProperties>
</file>