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риложение 10" sheetId="1" r:id="rId1"/>
  </sheets>
  <definedNames>
    <definedName name="_xlnm.Print_Titles" localSheetId="0">'приложение 10'!$9:$10</definedName>
  </definedNames>
  <calcPr calcId="125725"/>
</workbook>
</file>

<file path=xl/calcChain.xml><?xml version="1.0" encoding="utf-8"?>
<calcChain xmlns="http://schemas.openxmlformats.org/spreadsheetml/2006/main">
  <c r="E55" i="1"/>
  <c r="E51"/>
  <c r="E44"/>
  <c r="E42"/>
  <c r="E34"/>
  <c r="E33"/>
  <c r="E29"/>
  <c r="E27"/>
  <c r="E22"/>
  <c r="E16"/>
  <c r="E43"/>
  <c r="F43"/>
  <c r="G43"/>
  <c r="H43"/>
  <c r="F37"/>
  <c r="G37"/>
  <c r="H37"/>
  <c r="E37"/>
  <c r="F46"/>
  <c r="G46"/>
  <c r="H46"/>
  <c r="E46"/>
  <c r="F48"/>
  <c r="G48"/>
  <c r="H48"/>
  <c r="E48"/>
  <c r="F53"/>
  <c r="G53"/>
  <c r="H53"/>
  <c r="E53"/>
  <c r="F56"/>
  <c r="G56"/>
  <c r="H56"/>
  <c r="E56"/>
  <c r="D56" s="1"/>
  <c r="F58"/>
  <c r="G58"/>
  <c r="D58" s="1"/>
  <c r="H58"/>
  <c r="E58"/>
  <c r="F30"/>
  <c r="G30"/>
  <c r="H30"/>
  <c r="E30"/>
  <c r="D30" s="1"/>
  <c r="D24"/>
  <c r="D25"/>
  <c r="D26"/>
  <c r="D27"/>
  <c r="D28"/>
  <c r="D29"/>
  <c r="D31"/>
  <c r="D32"/>
  <c r="D33"/>
  <c r="D34"/>
  <c r="D35"/>
  <c r="D36"/>
  <c r="D38"/>
  <c r="D39"/>
  <c r="D40"/>
  <c r="D41"/>
  <c r="D42"/>
  <c r="D44"/>
  <c r="D43" s="1"/>
  <c r="D45"/>
  <c r="D46"/>
  <c r="D47"/>
  <c r="D49"/>
  <c r="D50"/>
  <c r="D51"/>
  <c r="D52"/>
  <c r="D53"/>
  <c r="D54"/>
  <c r="D55"/>
  <c r="D57"/>
  <c r="D59"/>
  <c r="F23"/>
  <c r="G23"/>
  <c r="H23"/>
  <c r="E23"/>
  <c r="D23" s="1"/>
  <c r="D20"/>
  <c r="D21"/>
  <c r="D22"/>
  <c r="F19"/>
  <c r="G19"/>
  <c r="H19"/>
  <c r="E19"/>
  <c r="D19" s="1"/>
  <c r="D13"/>
  <c r="D14"/>
  <c r="D15"/>
  <c r="D16"/>
  <c r="D17"/>
  <c r="D18"/>
  <c r="D12"/>
  <c r="D11"/>
  <c r="E11"/>
  <c r="E14"/>
  <c r="D48" l="1"/>
  <c r="E60"/>
  <c r="D60" s="1"/>
  <c r="D37"/>
</calcChain>
</file>

<file path=xl/sharedStrings.xml><?xml version="1.0" encoding="utf-8"?>
<sst xmlns="http://schemas.openxmlformats.org/spreadsheetml/2006/main" count="65" uniqueCount="65">
  <si>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</si>
  <si>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</si>
  <si>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</si>
  <si>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</si>
  <si>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</si>
  <si>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</si>
  <si>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</si>
  <si>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</si>
  <si>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</si>
  <si>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</si>
  <si>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</si>
  <si>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</si>
  <si>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</si>
  <si>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</si>
  <si>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</si>
  <si>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</si>
  <si>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</si>
  <si>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</si>
  <si>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</si>
  <si>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</si>
  <si>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</si>
  <si>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</si>
  <si>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</si>
  <si>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</si>
  <si>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</si>
  <si>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</si>
  <si>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</si>
  <si>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</si>
  <si>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</si>
  <si>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</si>
  <si>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</si>
  <si>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</si>
  <si>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</si>
  <si>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</si>
  <si>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</si>
  <si>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</si>
  <si>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</si>
  <si>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</si>
  <si>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</si>
  <si>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</si>
  <si>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</si>
  <si>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</si>
  <si>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</si>
  <si>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</si>
  <si>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</si>
  <si>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</si>
  <si>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</si>
  <si>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</si>
  <si>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</si>
  <si>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</si>
  <si>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</si>
  <si>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</si>
  <si>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</si>
  <si>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</si>
  <si>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</si>
  <si>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</si>
  <si>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</si>
  <si>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2020 год</t>
  </si>
  <si>
    <t>Распределение бюджетных ассигнований  по разделам и подразделам</t>
  </si>
  <si>
    <t>к решению Думы города Урай</t>
  </si>
  <si>
    <t>от 12 декабря 2019 года №93</t>
  </si>
  <si>
    <t>Приложение 10</t>
  </si>
  <si>
    <t>(тыс.рублей)</t>
  </si>
  <si>
    <t>Расходы, осуществляемые за счет субсидий из бюджета автономного округа</t>
  </si>
  <si>
    <r>
      <t xml:space="preserve">(в ред. решений Думы города Урай </t>
    </r>
    <r>
      <rPr>
        <b/>
        <sz val="10"/>
        <color rgb="FF0000FF"/>
        <rFont val="Arial"/>
        <family val="2"/>
        <charset val="204"/>
      </rPr>
      <t>от 13.02.2020 № 2, 16.04.2020 № 22, 29.04.2020 № 29, 29.06.2020 №48, 22.10.2020 №83)</t>
    </r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</si>
</sst>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/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5" fillId="0" borderId="0" xfId="0" applyFont="1"/>
    <xf numFmtId="0" fontId="0" fillId="0" borderId="0" xfId="0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5" fillId="0" borderId="0" xfId="0" applyFont="1" applyProtection="1"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topLeftCell="A26" workbookViewId="0">
      <selection activeCell="E60" sqref="E60:H60"/>
    </sheetView>
  </sheetViews>
  <sheetFormatPr defaultColWidth="9.28515625" defaultRowHeight="12.75"/>
  <cols>
    <col min="1" max="1" width="41.7109375" customWidth="1"/>
    <col min="2" max="3" width="6.42578125" style="25" customWidth="1"/>
    <col min="4" max="8" width="13.7109375" customWidth="1"/>
    <col min="9" max="9" width="2.28515625" customWidth="1"/>
    <col min="10" max="13" width="0.42578125" customWidth="1"/>
    <col min="14" max="248" width="9.140625" customWidth="1"/>
  </cols>
  <sheetData>
    <row r="1" spans="1:13" ht="10.9" customHeight="1">
      <c r="C1" s="21"/>
      <c r="D1" s="13"/>
      <c r="E1" s="10"/>
      <c r="F1" s="10"/>
      <c r="G1" s="21"/>
      <c r="H1" s="13" t="s">
        <v>61</v>
      </c>
      <c r="J1" s="8"/>
      <c r="K1" s="1"/>
      <c r="L1" s="8"/>
      <c r="M1" s="8"/>
    </row>
    <row r="2" spans="1:13" ht="10.9" customHeight="1">
      <c r="C2" s="22"/>
      <c r="D2" s="13"/>
      <c r="E2" s="10"/>
      <c r="F2" s="10"/>
      <c r="G2" s="13"/>
      <c r="H2" s="13" t="s">
        <v>59</v>
      </c>
      <c r="I2" s="13"/>
      <c r="J2" s="2"/>
      <c r="K2" s="1"/>
      <c r="L2" s="1"/>
      <c r="M2" s="1"/>
    </row>
    <row r="3" spans="1:13" ht="10.9" customHeight="1">
      <c r="C3" s="23"/>
      <c r="D3" s="14"/>
      <c r="E3" s="10"/>
      <c r="F3" s="10"/>
      <c r="G3" s="32" t="s">
        <v>60</v>
      </c>
      <c r="H3" s="32"/>
      <c r="I3" s="11"/>
      <c r="J3" s="8"/>
      <c r="K3" s="8"/>
      <c r="L3" s="32"/>
      <c r="M3" s="32"/>
    </row>
    <row r="4" spans="1:13" ht="13.15" customHeight="1">
      <c r="A4" s="2"/>
      <c r="B4" s="23"/>
      <c r="C4" s="23"/>
      <c r="D4" s="2"/>
      <c r="E4" s="2"/>
      <c r="F4" s="2"/>
      <c r="G4" s="32"/>
      <c r="H4" s="32"/>
      <c r="I4" s="1"/>
      <c r="J4" s="5"/>
      <c r="K4" s="1"/>
      <c r="L4" s="32"/>
      <c r="M4" s="32"/>
    </row>
    <row r="5" spans="1:13" ht="15.75" customHeight="1">
      <c r="A5" s="33" t="s">
        <v>58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1"/>
    </row>
    <row r="6" spans="1:13" ht="13.15" customHeight="1">
      <c r="A6" s="33" t="s">
        <v>57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"/>
    </row>
    <row r="7" spans="1:13" s="10" customFormat="1" ht="13.15" customHeight="1">
      <c r="A7" s="33" t="s">
        <v>64</v>
      </c>
      <c r="B7" s="36"/>
      <c r="C7" s="36"/>
      <c r="D7" s="36"/>
      <c r="E7" s="36"/>
      <c r="F7" s="36"/>
      <c r="G7" s="36"/>
      <c r="H7" s="36"/>
      <c r="I7" s="22"/>
      <c r="J7" s="22"/>
      <c r="K7" s="22"/>
      <c r="L7" s="22"/>
      <c r="M7" s="1"/>
    </row>
    <row r="8" spans="1:13" ht="13.15" customHeight="1">
      <c r="A8" s="6"/>
      <c r="B8" s="12"/>
      <c r="C8" s="12"/>
      <c r="D8" s="6"/>
      <c r="E8" s="6"/>
      <c r="F8" s="6"/>
      <c r="G8" s="1"/>
      <c r="H8" s="13" t="s">
        <v>62</v>
      </c>
      <c r="I8" s="1"/>
      <c r="J8" s="9"/>
      <c r="K8" s="1"/>
      <c r="L8" s="1"/>
      <c r="M8" s="8"/>
    </row>
    <row r="9" spans="1:13" ht="75.599999999999994" customHeight="1">
      <c r="A9" s="15" t="s">
        <v>56</v>
      </c>
      <c r="B9" s="15" t="s">
        <v>55</v>
      </c>
      <c r="C9" s="15" t="s">
        <v>54</v>
      </c>
      <c r="D9" s="16" t="s">
        <v>53</v>
      </c>
      <c r="E9" s="16" t="s">
        <v>52</v>
      </c>
      <c r="F9" s="16" t="s">
        <v>51</v>
      </c>
      <c r="G9" s="16" t="s">
        <v>63</v>
      </c>
      <c r="H9" s="16" t="s">
        <v>50</v>
      </c>
      <c r="I9" s="2"/>
      <c r="J9" s="2"/>
      <c r="K9" s="1"/>
      <c r="L9" s="1"/>
      <c r="M9" s="2"/>
    </row>
    <row r="10" spans="1:13" s="20" customFormat="1" ht="12" customHeight="1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9"/>
      <c r="J10" s="19"/>
      <c r="K10" s="26"/>
      <c r="L10" s="26"/>
      <c r="M10" s="19"/>
    </row>
    <row r="11" spans="1:13">
      <c r="A11" s="27" t="s">
        <v>49</v>
      </c>
      <c r="B11" s="30">
        <v>1</v>
      </c>
      <c r="C11" s="30"/>
      <c r="D11" s="7">
        <f>SUM(E11:H11)</f>
        <v>326269.7</v>
      </c>
      <c r="E11" s="7">
        <f>E12+E13+E14+E15+E16+E17+E18</f>
        <v>282938.5</v>
      </c>
      <c r="F11" s="7">
        <v>9913.7999999999993</v>
      </c>
      <c r="G11" s="7">
        <v>33417.4</v>
      </c>
      <c r="H11" s="7">
        <v>0</v>
      </c>
      <c r="I11" s="1"/>
      <c r="J11" s="1"/>
      <c r="K11" s="1"/>
      <c r="L11" s="1"/>
      <c r="M11" s="1"/>
    </row>
    <row r="12" spans="1:13" ht="33.75">
      <c r="A12" s="27" t="s">
        <v>48</v>
      </c>
      <c r="B12" s="30">
        <v>1</v>
      </c>
      <c r="C12" s="30">
        <v>2</v>
      </c>
      <c r="D12" s="7">
        <f>SUM(E12:H12)</f>
        <v>23937.8</v>
      </c>
      <c r="E12" s="7">
        <v>23937.8</v>
      </c>
      <c r="F12" s="7">
        <v>0</v>
      </c>
      <c r="G12" s="7">
        <v>0</v>
      </c>
      <c r="H12" s="7">
        <v>0</v>
      </c>
      <c r="I12" s="1"/>
      <c r="J12" s="1"/>
      <c r="K12" s="1"/>
      <c r="L12" s="1"/>
      <c r="M12" s="1"/>
    </row>
    <row r="13" spans="1:13" ht="45">
      <c r="A13" s="27" t="s">
        <v>47</v>
      </c>
      <c r="B13" s="30">
        <v>1</v>
      </c>
      <c r="C13" s="30">
        <v>3</v>
      </c>
      <c r="D13" s="7">
        <f t="shared" ref="D13:D18" si="0">SUM(E13:H13)</f>
        <v>17523.599999999999</v>
      </c>
      <c r="E13" s="7">
        <v>17523.599999999999</v>
      </c>
      <c r="F13" s="7">
        <v>0</v>
      </c>
      <c r="G13" s="7">
        <v>0</v>
      </c>
      <c r="H13" s="7">
        <v>0</v>
      </c>
      <c r="I13" s="1"/>
      <c r="J13" s="1"/>
      <c r="K13" s="1"/>
      <c r="L13" s="1"/>
      <c r="M13" s="1"/>
    </row>
    <row r="14" spans="1:13" ht="45">
      <c r="A14" s="27" t="s">
        <v>46</v>
      </c>
      <c r="B14" s="30">
        <v>1</v>
      </c>
      <c r="C14" s="30">
        <v>4</v>
      </c>
      <c r="D14" s="7">
        <f t="shared" si="0"/>
        <v>187742.59999999998</v>
      </c>
      <c r="E14" s="7">
        <f>187680.8+61.8</f>
        <v>187742.59999999998</v>
      </c>
      <c r="F14" s="7">
        <v>0</v>
      </c>
      <c r="G14" s="7">
        <v>0</v>
      </c>
      <c r="H14" s="7">
        <v>0</v>
      </c>
      <c r="I14" s="1"/>
      <c r="J14" s="1"/>
      <c r="K14" s="1"/>
      <c r="L14" s="1"/>
      <c r="M14" s="1"/>
    </row>
    <row r="15" spans="1:13">
      <c r="A15" s="27" t="s">
        <v>45</v>
      </c>
      <c r="B15" s="30">
        <v>1</v>
      </c>
      <c r="C15" s="30">
        <v>5</v>
      </c>
      <c r="D15" s="7">
        <f t="shared" si="0"/>
        <v>11.5</v>
      </c>
      <c r="E15" s="7">
        <v>0</v>
      </c>
      <c r="F15" s="7">
        <v>11.5</v>
      </c>
      <c r="G15" s="7">
        <v>0</v>
      </c>
      <c r="H15" s="7">
        <v>0</v>
      </c>
      <c r="I15" s="1"/>
      <c r="J15" s="1"/>
      <c r="K15" s="1"/>
      <c r="L15" s="1"/>
      <c r="M15" s="1"/>
    </row>
    <row r="16" spans="1:13" ht="33.75">
      <c r="A16" s="27" t="s">
        <v>44</v>
      </c>
      <c r="B16" s="30">
        <v>1</v>
      </c>
      <c r="C16" s="30">
        <v>6</v>
      </c>
      <c r="D16" s="7">
        <f t="shared" si="0"/>
        <v>43453.1</v>
      </c>
      <c r="E16" s="7">
        <f>43955.5-502.4</f>
        <v>43453.1</v>
      </c>
      <c r="F16" s="7">
        <v>0</v>
      </c>
      <c r="G16" s="7">
        <v>0</v>
      </c>
      <c r="H16" s="7">
        <v>0</v>
      </c>
      <c r="I16" s="1"/>
      <c r="J16" s="1"/>
      <c r="K16" s="1"/>
      <c r="L16" s="1"/>
      <c r="M16" s="1"/>
    </row>
    <row r="17" spans="1:13">
      <c r="A17" s="27" t="s">
        <v>43</v>
      </c>
      <c r="B17" s="30">
        <v>1</v>
      </c>
      <c r="C17" s="30">
        <v>11</v>
      </c>
      <c r="D17" s="7">
        <f t="shared" si="0"/>
        <v>4341.8999999999996</v>
      </c>
      <c r="E17" s="7">
        <v>4341.8999999999996</v>
      </c>
      <c r="F17" s="7">
        <v>0</v>
      </c>
      <c r="G17" s="7">
        <v>0</v>
      </c>
      <c r="H17" s="7">
        <v>0</v>
      </c>
      <c r="I17" s="1"/>
      <c r="J17" s="1"/>
      <c r="K17" s="1"/>
      <c r="L17" s="1"/>
      <c r="M17" s="1"/>
    </row>
    <row r="18" spans="1:13">
      <c r="A18" s="27" t="s">
        <v>42</v>
      </c>
      <c r="B18" s="30">
        <v>1</v>
      </c>
      <c r="C18" s="30">
        <v>13</v>
      </c>
      <c r="D18" s="7">
        <f t="shared" si="0"/>
        <v>49259.199999999997</v>
      </c>
      <c r="E18" s="7">
        <v>5939.5</v>
      </c>
      <c r="F18" s="7">
        <v>9902.2999999999993</v>
      </c>
      <c r="G18" s="7">
        <v>33417.4</v>
      </c>
      <c r="H18" s="7">
        <v>0</v>
      </c>
      <c r="I18" s="1"/>
      <c r="J18" s="1"/>
      <c r="K18" s="1"/>
      <c r="L18" s="1"/>
      <c r="M18" s="1"/>
    </row>
    <row r="19" spans="1:13" ht="22.5">
      <c r="A19" s="27" t="s">
        <v>41</v>
      </c>
      <c r="B19" s="30">
        <v>3</v>
      </c>
      <c r="C19" s="30"/>
      <c r="D19" s="7">
        <f>SUM(E19:H19)</f>
        <v>35291.199999999997</v>
      </c>
      <c r="E19" s="7">
        <f>E20+E21+E22</f>
        <v>28184.5</v>
      </c>
      <c r="F19" s="7">
        <f t="shared" ref="F19:H19" si="1">F20+F21+F22</f>
        <v>6573</v>
      </c>
      <c r="G19" s="7">
        <f t="shared" si="1"/>
        <v>533.70000000000005</v>
      </c>
      <c r="H19" s="7">
        <f t="shared" si="1"/>
        <v>0</v>
      </c>
      <c r="I19" s="1"/>
      <c r="J19" s="1"/>
      <c r="K19" s="1"/>
      <c r="L19" s="1"/>
      <c r="M19" s="1"/>
    </row>
    <row r="20" spans="1:13">
      <c r="A20" s="27" t="s">
        <v>40</v>
      </c>
      <c r="B20" s="30">
        <v>3</v>
      </c>
      <c r="C20" s="30">
        <v>4</v>
      </c>
      <c r="D20" s="7">
        <f t="shared" ref="D20:D22" si="2">SUM(E20:H20)</f>
        <v>6573</v>
      </c>
      <c r="E20" s="7">
        <v>0</v>
      </c>
      <c r="F20" s="7">
        <v>6573</v>
      </c>
      <c r="G20" s="7">
        <v>0</v>
      </c>
      <c r="H20" s="7">
        <v>0</v>
      </c>
      <c r="I20" s="1"/>
      <c r="J20" s="1"/>
      <c r="K20" s="1"/>
      <c r="L20" s="1"/>
      <c r="M20" s="1"/>
    </row>
    <row r="21" spans="1:13" ht="33.75">
      <c r="A21" s="27" t="s">
        <v>39</v>
      </c>
      <c r="B21" s="30">
        <v>3</v>
      </c>
      <c r="C21" s="30">
        <v>9</v>
      </c>
      <c r="D21" s="7">
        <f t="shared" si="2"/>
        <v>25320.7</v>
      </c>
      <c r="E21" s="7">
        <v>25320.7</v>
      </c>
      <c r="F21" s="7">
        <v>0</v>
      </c>
      <c r="G21" s="7">
        <v>0</v>
      </c>
      <c r="H21" s="7">
        <v>0</v>
      </c>
      <c r="I21" s="1"/>
      <c r="J21" s="1"/>
      <c r="K21" s="1"/>
      <c r="L21" s="1"/>
      <c r="M21" s="1"/>
    </row>
    <row r="22" spans="1:13" ht="22.5">
      <c r="A22" s="27" t="s">
        <v>38</v>
      </c>
      <c r="B22" s="30">
        <v>3</v>
      </c>
      <c r="C22" s="30">
        <v>14</v>
      </c>
      <c r="D22" s="7">
        <f t="shared" si="2"/>
        <v>3397.5</v>
      </c>
      <c r="E22" s="7">
        <f>2865.3-1.5</f>
        <v>2863.8</v>
      </c>
      <c r="F22" s="7">
        <v>0</v>
      </c>
      <c r="G22" s="7">
        <v>533.70000000000005</v>
      </c>
      <c r="H22" s="7">
        <v>0</v>
      </c>
      <c r="I22" s="1"/>
      <c r="J22" s="1"/>
      <c r="K22" s="1"/>
      <c r="L22" s="1"/>
      <c r="M22" s="1"/>
    </row>
    <row r="23" spans="1:13">
      <c r="A23" s="27" t="s">
        <v>37</v>
      </c>
      <c r="B23" s="30">
        <v>4</v>
      </c>
      <c r="C23" s="30"/>
      <c r="D23" s="7">
        <f>SUM(E23:H23)</f>
        <v>250455.8</v>
      </c>
      <c r="E23" s="7">
        <f>E24+E25+E26+E27+E28+E29</f>
        <v>201596.19999999998</v>
      </c>
      <c r="F23" s="7">
        <f t="shared" ref="F23:H23" si="3">F24+F25+F26+F27+F28+F29</f>
        <v>26973.9</v>
      </c>
      <c r="G23" s="7">
        <f t="shared" si="3"/>
        <v>15216.7</v>
      </c>
      <c r="H23" s="7">
        <f t="shared" si="3"/>
        <v>6669</v>
      </c>
      <c r="I23" s="1"/>
      <c r="J23" s="1"/>
      <c r="K23" s="1"/>
      <c r="L23" s="1"/>
      <c r="M23" s="1"/>
    </row>
    <row r="24" spans="1:13">
      <c r="A24" s="27" t="s">
        <v>36</v>
      </c>
      <c r="B24" s="30">
        <v>4</v>
      </c>
      <c r="C24" s="30">
        <v>1</v>
      </c>
      <c r="D24" s="7">
        <f t="shared" ref="D24:D60" si="4">SUM(E24:H24)</f>
        <v>12417.4</v>
      </c>
      <c r="E24" s="7">
        <v>5748.4</v>
      </c>
      <c r="F24" s="7">
        <v>0</v>
      </c>
      <c r="G24" s="7">
        <v>0</v>
      </c>
      <c r="H24" s="7">
        <v>6669</v>
      </c>
      <c r="I24" s="1"/>
      <c r="J24" s="1"/>
      <c r="K24" s="1"/>
      <c r="L24" s="1"/>
      <c r="M24" s="1"/>
    </row>
    <row r="25" spans="1:13">
      <c r="A25" s="27" t="s">
        <v>35</v>
      </c>
      <c r="B25" s="30">
        <v>4</v>
      </c>
      <c r="C25" s="30">
        <v>5</v>
      </c>
      <c r="D25" s="7">
        <f t="shared" si="4"/>
        <v>25435.9</v>
      </c>
      <c r="E25" s="7">
        <v>40</v>
      </c>
      <c r="F25" s="7">
        <v>25395.9</v>
      </c>
      <c r="G25" s="7">
        <v>0</v>
      </c>
      <c r="H25" s="7">
        <v>0</v>
      </c>
      <c r="I25" s="1"/>
      <c r="J25" s="1"/>
      <c r="K25" s="1"/>
      <c r="L25" s="1"/>
      <c r="M25" s="1"/>
    </row>
    <row r="26" spans="1:13">
      <c r="A26" s="27" t="s">
        <v>34</v>
      </c>
      <c r="B26" s="30">
        <v>4</v>
      </c>
      <c r="C26" s="30">
        <v>8</v>
      </c>
      <c r="D26" s="7">
        <f t="shared" si="4"/>
        <v>14162.9</v>
      </c>
      <c r="E26" s="7">
        <v>14162.9</v>
      </c>
      <c r="F26" s="7">
        <v>0</v>
      </c>
      <c r="G26" s="7">
        <v>0</v>
      </c>
      <c r="H26" s="7">
        <v>0</v>
      </c>
      <c r="I26" s="1"/>
      <c r="J26" s="1"/>
      <c r="K26" s="1"/>
      <c r="L26" s="1"/>
      <c r="M26" s="1"/>
    </row>
    <row r="27" spans="1:13">
      <c r="A27" s="27" t="s">
        <v>33</v>
      </c>
      <c r="B27" s="30">
        <v>4</v>
      </c>
      <c r="C27" s="30">
        <v>9</v>
      </c>
      <c r="D27" s="7">
        <f t="shared" si="4"/>
        <v>123658.09999999999</v>
      </c>
      <c r="E27" s="7">
        <f>123287-22.6</f>
        <v>123264.4</v>
      </c>
      <c r="F27" s="7">
        <v>0</v>
      </c>
      <c r="G27" s="7">
        <v>393.7</v>
      </c>
      <c r="H27" s="7">
        <v>0</v>
      </c>
      <c r="I27" s="1"/>
      <c r="J27" s="1"/>
      <c r="K27" s="1"/>
      <c r="L27" s="1"/>
      <c r="M27" s="1"/>
    </row>
    <row r="28" spans="1:13">
      <c r="A28" s="27" t="s">
        <v>32</v>
      </c>
      <c r="B28" s="30">
        <v>4</v>
      </c>
      <c r="C28" s="30">
        <v>10</v>
      </c>
      <c r="D28" s="7">
        <f t="shared" si="4"/>
        <v>5842.2</v>
      </c>
      <c r="E28" s="7">
        <v>5842.2</v>
      </c>
      <c r="F28" s="7">
        <v>0</v>
      </c>
      <c r="G28" s="7">
        <v>0</v>
      </c>
      <c r="H28" s="7">
        <v>0</v>
      </c>
      <c r="I28" s="1"/>
      <c r="J28" s="1"/>
      <c r="K28" s="1"/>
      <c r="L28" s="1"/>
      <c r="M28" s="1"/>
    </row>
    <row r="29" spans="1:13">
      <c r="A29" s="27" t="s">
        <v>31</v>
      </c>
      <c r="B29" s="30">
        <v>4</v>
      </c>
      <c r="C29" s="30">
        <v>12</v>
      </c>
      <c r="D29" s="7">
        <f t="shared" si="4"/>
        <v>68939.299999999988</v>
      </c>
      <c r="E29" s="7">
        <f>53495.6-957.3</f>
        <v>52538.299999999996</v>
      </c>
      <c r="F29" s="7">
        <v>1578</v>
      </c>
      <c r="G29" s="7">
        <v>14823</v>
      </c>
      <c r="H29" s="7">
        <v>0</v>
      </c>
      <c r="I29" s="1"/>
      <c r="J29" s="1"/>
      <c r="K29" s="1"/>
      <c r="L29" s="1"/>
      <c r="M29" s="1"/>
    </row>
    <row r="30" spans="1:13">
      <c r="A30" s="27" t="s">
        <v>30</v>
      </c>
      <c r="B30" s="30">
        <v>5</v>
      </c>
      <c r="C30" s="30"/>
      <c r="D30" s="7">
        <f t="shared" si="4"/>
        <v>545226.49999999988</v>
      </c>
      <c r="E30" s="7">
        <f>SUM(E31:E34)</f>
        <v>428012.29999999993</v>
      </c>
      <c r="F30" s="7">
        <f t="shared" ref="F30:H30" si="5">SUM(F31:F34)</f>
        <v>2511</v>
      </c>
      <c r="G30" s="7">
        <f t="shared" si="5"/>
        <v>114703.2</v>
      </c>
      <c r="H30" s="7">
        <f t="shared" si="5"/>
        <v>0</v>
      </c>
      <c r="I30" s="1"/>
      <c r="J30" s="1"/>
      <c r="K30" s="1"/>
      <c r="L30" s="1"/>
      <c r="M30" s="1"/>
    </row>
    <row r="31" spans="1:13">
      <c r="A31" s="27" t="s">
        <v>29</v>
      </c>
      <c r="B31" s="30">
        <v>5</v>
      </c>
      <c r="C31" s="30">
        <v>1</v>
      </c>
      <c r="D31" s="7">
        <f t="shared" si="4"/>
        <v>94026.7</v>
      </c>
      <c r="E31" s="7">
        <v>45300.5</v>
      </c>
      <c r="F31" s="7">
        <v>0</v>
      </c>
      <c r="G31" s="7">
        <v>48726.2</v>
      </c>
      <c r="H31" s="7">
        <v>0</v>
      </c>
      <c r="I31" s="1"/>
      <c r="J31" s="1"/>
      <c r="K31" s="1"/>
      <c r="L31" s="1"/>
      <c r="M31" s="1"/>
    </row>
    <row r="32" spans="1:13">
      <c r="A32" s="27" t="s">
        <v>28</v>
      </c>
      <c r="B32" s="30">
        <v>5</v>
      </c>
      <c r="C32" s="30">
        <v>2</v>
      </c>
      <c r="D32" s="7">
        <f t="shared" si="4"/>
        <v>83418.3</v>
      </c>
      <c r="E32" s="7">
        <v>30651</v>
      </c>
      <c r="F32" s="7">
        <v>2498.3000000000002</v>
      </c>
      <c r="G32" s="7">
        <v>50269</v>
      </c>
      <c r="H32" s="7">
        <v>0</v>
      </c>
      <c r="I32" s="1"/>
      <c r="J32" s="1"/>
      <c r="K32" s="1"/>
      <c r="L32" s="1"/>
      <c r="M32" s="1"/>
    </row>
    <row r="33" spans="1:13">
      <c r="A33" s="27" t="s">
        <v>27</v>
      </c>
      <c r="B33" s="30">
        <v>5</v>
      </c>
      <c r="C33" s="30">
        <v>3</v>
      </c>
      <c r="D33" s="7">
        <f t="shared" si="4"/>
        <v>261405.19999999998</v>
      </c>
      <c r="E33" s="7">
        <f>239114.8+6582.4</f>
        <v>245697.19999999998</v>
      </c>
      <c r="F33" s="7">
        <v>0</v>
      </c>
      <c r="G33" s="7">
        <v>15708</v>
      </c>
      <c r="H33" s="7">
        <v>0</v>
      </c>
      <c r="I33" s="1"/>
      <c r="J33" s="1"/>
      <c r="K33" s="1"/>
      <c r="L33" s="1"/>
      <c r="M33" s="1"/>
    </row>
    <row r="34" spans="1:13" ht="22.5">
      <c r="A34" s="27" t="s">
        <v>26</v>
      </c>
      <c r="B34" s="30">
        <v>5</v>
      </c>
      <c r="C34" s="30">
        <v>5</v>
      </c>
      <c r="D34" s="7">
        <f t="shared" si="4"/>
        <v>106376.3</v>
      </c>
      <c r="E34" s="7">
        <f>108962.3-2598.7</f>
        <v>106363.6</v>
      </c>
      <c r="F34" s="7">
        <v>12.7</v>
      </c>
      <c r="G34" s="7">
        <v>0</v>
      </c>
      <c r="H34" s="7">
        <v>0</v>
      </c>
      <c r="I34" s="1"/>
      <c r="J34" s="1"/>
      <c r="K34" s="1"/>
      <c r="L34" s="1"/>
      <c r="M34" s="1"/>
    </row>
    <row r="35" spans="1:13">
      <c r="A35" s="27" t="s">
        <v>25</v>
      </c>
      <c r="B35" s="30">
        <v>6</v>
      </c>
      <c r="C35" s="30"/>
      <c r="D35" s="7">
        <f t="shared" si="4"/>
        <v>870.6</v>
      </c>
      <c r="E35" s="7">
        <v>750</v>
      </c>
      <c r="F35" s="7">
        <v>120.6</v>
      </c>
      <c r="G35" s="7">
        <v>0</v>
      </c>
      <c r="H35" s="7">
        <v>0</v>
      </c>
      <c r="I35" s="1"/>
      <c r="J35" s="1"/>
      <c r="K35" s="1"/>
      <c r="L35" s="1"/>
      <c r="M35" s="1"/>
    </row>
    <row r="36" spans="1:13" ht="22.5">
      <c r="A36" s="27" t="s">
        <v>24</v>
      </c>
      <c r="B36" s="30">
        <v>6</v>
      </c>
      <c r="C36" s="30">
        <v>5</v>
      </c>
      <c r="D36" s="7">
        <f t="shared" si="4"/>
        <v>870.6</v>
      </c>
      <c r="E36" s="7">
        <v>750</v>
      </c>
      <c r="F36" s="7">
        <v>120.6</v>
      </c>
      <c r="G36" s="7">
        <v>0</v>
      </c>
      <c r="H36" s="7">
        <v>0</v>
      </c>
      <c r="I36" s="1"/>
      <c r="J36" s="1"/>
      <c r="K36" s="1"/>
      <c r="L36" s="1"/>
      <c r="M36" s="1"/>
    </row>
    <row r="37" spans="1:13">
      <c r="A37" s="27" t="s">
        <v>23</v>
      </c>
      <c r="B37" s="30">
        <v>7</v>
      </c>
      <c r="C37" s="30"/>
      <c r="D37" s="7">
        <f t="shared" si="4"/>
        <v>2022764.3000000003</v>
      </c>
      <c r="E37" s="7">
        <f>SUM(E38:E42)</f>
        <v>671305.6</v>
      </c>
      <c r="F37" s="7">
        <f t="shared" ref="F37:H37" si="6">SUM(F38:F42)</f>
        <v>1310793.1000000001</v>
      </c>
      <c r="G37" s="7">
        <f t="shared" si="6"/>
        <v>24644.5</v>
      </c>
      <c r="H37" s="7">
        <f t="shared" si="6"/>
        <v>16021.1</v>
      </c>
      <c r="I37" s="1"/>
      <c r="J37" s="1"/>
      <c r="K37" s="1"/>
      <c r="L37" s="1"/>
      <c r="M37" s="1"/>
    </row>
    <row r="38" spans="1:13">
      <c r="A38" s="27" t="s">
        <v>22</v>
      </c>
      <c r="B38" s="30">
        <v>7</v>
      </c>
      <c r="C38" s="30">
        <v>1</v>
      </c>
      <c r="D38" s="7">
        <f t="shared" si="4"/>
        <v>701796.9</v>
      </c>
      <c r="E38" s="7">
        <v>122573.4</v>
      </c>
      <c r="F38" s="7">
        <v>578973.5</v>
      </c>
      <c r="G38" s="7">
        <v>0</v>
      </c>
      <c r="H38" s="7">
        <v>250</v>
      </c>
      <c r="I38" s="1"/>
      <c r="J38" s="1"/>
      <c r="K38" s="1"/>
      <c r="L38" s="1"/>
      <c r="M38" s="1"/>
    </row>
    <row r="39" spans="1:13">
      <c r="A39" s="27" t="s">
        <v>21</v>
      </c>
      <c r="B39" s="30">
        <v>7</v>
      </c>
      <c r="C39" s="30">
        <v>2</v>
      </c>
      <c r="D39" s="7">
        <f t="shared" si="4"/>
        <v>889529.8</v>
      </c>
      <c r="E39" s="7">
        <v>143899.20000000001</v>
      </c>
      <c r="F39" s="7">
        <v>721012.6</v>
      </c>
      <c r="G39" s="7">
        <v>10541.9</v>
      </c>
      <c r="H39" s="7">
        <v>14076.1</v>
      </c>
      <c r="I39" s="1"/>
      <c r="J39" s="1"/>
      <c r="K39" s="1"/>
      <c r="L39" s="1"/>
      <c r="M39" s="1"/>
    </row>
    <row r="40" spans="1:13">
      <c r="A40" s="27" t="s">
        <v>20</v>
      </c>
      <c r="B40" s="30">
        <v>7</v>
      </c>
      <c r="C40" s="30">
        <v>3</v>
      </c>
      <c r="D40" s="7">
        <f t="shared" si="4"/>
        <v>354574.5</v>
      </c>
      <c r="E40" s="7">
        <v>346193.7</v>
      </c>
      <c r="F40" s="7">
        <v>0</v>
      </c>
      <c r="G40" s="7">
        <v>6685.8</v>
      </c>
      <c r="H40" s="7">
        <v>1695</v>
      </c>
      <c r="I40" s="1"/>
      <c r="J40" s="1"/>
      <c r="K40" s="1"/>
      <c r="L40" s="1"/>
      <c r="M40" s="1"/>
    </row>
    <row r="41" spans="1:13">
      <c r="A41" s="27" t="s">
        <v>19</v>
      </c>
      <c r="B41" s="30">
        <v>7</v>
      </c>
      <c r="C41" s="30">
        <v>7</v>
      </c>
      <c r="D41" s="7">
        <f t="shared" si="4"/>
        <v>24388.399999999998</v>
      </c>
      <c r="E41" s="7">
        <v>7877.6</v>
      </c>
      <c r="F41" s="7">
        <v>9094</v>
      </c>
      <c r="G41" s="7">
        <v>7416.8</v>
      </c>
      <c r="H41" s="7">
        <v>0</v>
      </c>
      <c r="I41" s="1"/>
      <c r="J41" s="1"/>
      <c r="K41" s="1"/>
      <c r="L41" s="1"/>
      <c r="M41" s="1"/>
    </row>
    <row r="42" spans="1:13">
      <c r="A42" s="27" t="s">
        <v>18</v>
      </c>
      <c r="B42" s="30">
        <v>7</v>
      </c>
      <c r="C42" s="30">
        <v>9</v>
      </c>
      <c r="D42" s="7">
        <f t="shared" si="4"/>
        <v>52474.7</v>
      </c>
      <c r="E42" s="7">
        <f>51671.7-910</f>
        <v>50761.7</v>
      </c>
      <c r="F42" s="7">
        <v>1713</v>
      </c>
      <c r="G42" s="7">
        <v>0</v>
      </c>
      <c r="H42" s="7">
        <v>0</v>
      </c>
      <c r="I42" s="1"/>
      <c r="J42" s="1"/>
      <c r="K42" s="1"/>
      <c r="L42" s="1"/>
      <c r="M42" s="1"/>
    </row>
    <row r="43" spans="1:13">
      <c r="A43" s="27" t="s">
        <v>17</v>
      </c>
      <c r="B43" s="30">
        <v>8</v>
      </c>
      <c r="C43" s="30"/>
      <c r="D43" s="7">
        <f>D44+D45</f>
        <v>213184.2</v>
      </c>
      <c r="E43" s="7">
        <f t="shared" ref="E43:H43" si="7">E44+E45</f>
        <v>211760.2</v>
      </c>
      <c r="F43" s="7">
        <f t="shared" si="7"/>
        <v>294.8</v>
      </c>
      <c r="G43" s="7">
        <f t="shared" si="7"/>
        <v>327.10000000000002</v>
      </c>
      <c r="H43" s="7">
        <f t="shared" si="7"/>
        <v>802.1</v>
      </c>
      <c r="I43" s="1"/>
      <c r="J43" s="1"/>
      <c r="K43" s="1"/>
      <c r="L43" s="1"/>
      <c r="M43" s="1"/>
    </row>
    <row r="44" spans="1:13">
      <c r="A44" s="27" t="s">
        <v>16</v>
      </c>
      <c r="B44" s="30">
        <v>8</v>
      </c>
      <c r="C44" s="30">
        <v>1</v>
      </c>
      <c r="D44" s="7">
        <f t="shared" si="4"/>
        <v>212889.40000000002</v>
      </c>
      <c r="E44" s="7">
        <f>211626.7+133.5</f>
        <v>211760.2</v>
      </c>
      <c r="F44" s="7">
        <v>0</v>
      </c>
      <c r="G44" s="7">
        <v>327.10000000000002</v>
      </c>
      <c r="H44" s="7">
        <v>802.1</v>
      </c>
      <c r="I44" s="1"/>
      <c r="J44" s="1"/>
      <c r="K44" s="1"/>
      <c r="L44" s="1"/>
      <c r="M44" s="1"/>
    </row>
    <row r="45" spans="1:13" ht="22.5">
      <c r="A45" s="27" t="s">
        <v>15</v>
      </c>
      <c r="B45" s="30">
        <v>8</v>
      </c>
      <c r="C45" s="30">
        <v>4</v>
      </c>
      <c r="D45" s="7">
        <f t="shared" si="4"/>
        <v>294.8</v>
      </c>
      <c r="E45" s="7">
        <v>0</v>
      </c>
      <c r="F45" s="7">
        <v>294.8</v>
      </c>
      <c r="G45" s="7">
        <v>0</v>
      </c>
      <c r="H45" s="7">
        <v>0</v>
      </c>
      <c r="I45" s="1"/>
      <c r="J45" s="1"/>
      <c r="K45" s="1"/>
      <c r="L45" s="1"/>
      <c r="M45" s="1"/>
    </row>
    <row r="46" spans="1:13">
      <c r="A46" s="27" t="s">
        <v>14</v>
      </c>
      <c r="B46" s="30">
        <v>9</v>
      </c>
      <c r="C46" s="30"/>
      <c r="D46" s="7">
        <f t="shared" si="4"/>
        <v>828.5</v>
      </c>
      <c r="E46" s="7">
        <f>E47</f>
        <v>0</v>
      </c>
      <c r="F46" s="7">
        <f t="shared" ref="F46:H46" si="8">F47</f>
        <v>828.5</v>
      </c>
      <c r="G46" s="7">
        <f t="shared" si="8"/>
        <v>0</v>
      </c>
      <c r="H46" s="7">
        <f t="shared" si="8"/>
        <v>0</v>
      </c>
      <c r="I46" s="1"/>
      <c r="J46" s="1"/>
      <c r="K46" s="1"/>
      <c r="L46" s="1"/>
      <c r="M46" s="1"/>
    </row>
    <row r="47" spans="1:13">
      <c r="A47" s="27" t="s">
        <v>13</v>
      </c>
      <c r="B47" s="30">
        <v>9</v>
      </c>
      <c r="C47" s="30">
        <v>9</v>
      </c>
      <c r="D47" s="7">
        <f t="shared" si="4"/>
        <v>828.5</v>
      </c>
      <c r="E47" s="7">
        <v>0</v>
      </c>
      <c r="F47" s="7">
        <v>828.5</v>
      </c>
      <c r="G47" s="7">
        <v>0</v>
      </c>
      <c r="H47" s="7">
        <v>0</v>
      </c>
      <c r="I47" s="1"/>
      <c r="J47" s="1"/>
      <c r="K47" s="1"/>
      <c r="L47" s="1"/>
      <c r="M47" s="1"/>
    </row>
    <row r="48" spans="1:13">
      <c r="A48" s="27" t="s">
        <v>12</v>
      </c>
      <c r="B48" s="30">
        <v>10</v>
      </c>
      <c r="C48" s="30"/>
      <c r="D48" s="7">
        <f t="shared" si="4"/>
        <v>191646.6</v>
      </c>
      <c r="E48" s="7">
        <f>E49+E50+E51+E52</f>
        <v>22638.2</v>
      </c>
      <c r="F48" s="7">
        <f t="shared" ref="F48:H48" si="9">F49+F50+F51+F52</f>
        <v>161467.19999999998</v>
      </c>
      <c r="G48" s="7">
        <f t="shared" si="9"/>
        <v>7541.2</v>
      </c>
      <c r="H48" s="7">
        <f t="shared" si="9"/>
        <v>0</v>
      </c>
      <c r="I48" s="1"/>
      <c r="J48" s="1"/>
      <c r="K48" s="1"/>
      <c r="L48" s="1"/>
      <c r="M48" s="1"/>
    </row>
    <row r="49" spans="1:13">
      <c r="A49" s="27" t="s">
        <v>11</v>
      </c>
      <c r="B49" s="30">
        <v>10</v>
      </c>
      <c r="C49" s="30">
        <v>1</v>
      </c>
      <c r="D49" s="7">
        <f t="shared" si="4"/>
        <v>4044.4</v>
      </c>
      <c r="E49" s="7">
        <v>4044.4</v>
      </c>
      <c r="F49" s="7">
        <v>0</v>
      </c>
      <c r="G49" s="7">
        <v>0</v>
      </c>
      <c r="H49" s="7">
        <v>0</v>
      </c>
      <c r="I49" s="1"/>
      <c r="J49" s="1"/>
      <c r="K49" s="1"/>
      <c r="L49" s="1"/>
      <c r="M49" s="1"/>
    </row>
    <row r="50" spans="1:13">
      <c r="A50" s="27" t="s">
        <v>10</v>
      </c>
      <c r="B50" s="30">
        <v>10</v>
      </c>
      <c r="C50" s="30">
        <v>3</v>
      </c>
      <c r="D50" s="7">
        <f t="shared" si="4"/>
        <v>17333.8</v>
      </c>
      <c r="E50" s="7">
        <v>17333.8</v>
      </c>
      <c r="F50" s="7">
        <v>0</v>
      </c>
      <c r="G50" s="7">
        <v>0</v>
      </c>
      <c r="H50" s="7">
        <v>0</v>
      </c>
      <c r="I50" s="1"/>
      <c r="J50" s="1"/>
      <c r="K50" s="1"/>
      <c r="L50" s="1"/>
      <c r="M50" s="1"/>
    </row>
    <row r="51" spans="1:13">
      <c r="A51" s="27" t="s">
        <v>9</v>
      </c>
      <c r="B51" s="30">
        <v>10</v>
      </c>
      <c r="C51" s="30">
        <v>4</v>
      </c>
      <c r="D51" s="7">
        <f t="shared" si="4"/>
        <v>151798</v>
      </c>
      <c r="E51" s="7">
        <f>396.9+38.6</f>
        <v>435.5</v>
      </c>
      <c r="F51" s="7">
        <v>143821.29999999999</v>
      </c>
      <c r="G51" s="7">
        <v>7541.2</v>
      </c>
      <c r="H51" s="7">
        <v>0</v>
      </c>
      <c r="I51" s="1"/>
      <c r="J51" s="1"/>
      <c r="K51" s="1"/>
      <c r="L51" s="1"/>
      <c r="M51" s="1"/>
    </row>
    <row r="52" spans="1:13">
      <c r="A52" s="27" t="s">
        <v>8</v>
      </c>
      <c r="B52" s="30">
        <v>10</v>
      </c>
      <c r="C52" s="30">
        <v>6</v>
      </c>
      <c r="D52" s="7">
        <f t="shared" si="4"/>
        <v>18470.400000000001</v>
      </c>
      <c r="E52" s="7">
        <v>824.5</v>
      </c>
      <c r="F52" s="7">
        <v>17645.900000000001</v>
      </c>
      <c r="G52" s="7">
        <v>0</v>
      </c>
      <c r="H52" s="7">
        <v>0</v>
      </c>
      <c r="I52" s="1"/>
      <c r="J52" s="1"/>
      <c r="K52" s="1"/>
      <c r="L52" s="1"/>
      <c r="M52" s="1"/>
    </row>
    <row r="53" spans="1:13">
      <c r="A53" s="27" t="s">
        <v>7</v>
      </c>
      <c r="B53" s="30">
        <v>11</v>
      </c>
      <c r="C53" s="30"/>
      <c r="D53" s="7">
        <f t="shared" si="4"/>
        <v>31677.4</v>
      </c>
      <c r="E53" s="7">
        <f>E54+E55</f>
        <v>31542</v>
      </c>
      <c r="F53" s="7">
        <f t="shared" ref="F53:H53" si="10">F54+F55</f>
        <v>0</v>
      </c>
      <c r="G53" s="7">
        <f t="shared" si="10"/>
        <v>0</v>
      </c>
      <c r="H53" s="7">
        <f t="shared" si="10"/>
        <v>135.4</v>
      </c>
      <c r="I53" s="1"/>
      <c r="J53" s="1"/>
      <c r="K53" s="1"/>
      <c r="L53" s="1"/>
      <c r="M53" s="1"/>
    </row>
    <row r="54" spans="1:13">
      <c r="A54" s="27" t="s">
        <v>6</v>
      </c>
      <c r="B54" s="30">
        <v>11</v>
      </c>
      <c r="C54" s="30">
        <v>1</v>
      </c>
      <c r="D54" s="7">
        <f t="shared" si="4"/>
        <v>135.4</v>
      </c>
      <c r="E54" s="7">
        <v>0</v>
      </c>
      <c r="F54" s="7">
        <v>0</v>
      </c>
      <c r="G54" s="7">
        <v>0</v>
      </c>
      <c r="H54" s="7">
        <v>135.4</v>
      </c>
      <c r="I54" s="1"/>
      <c r="J54" s="1"/>
      <c r="K54" s="1"/>
      <c r="L54" s="1"/>
      <c r="M54" s="1"/>
    </row>
    <row r="55" spans="1:13">
      <c r="A55" s="27" t="s">
        <v>5</v>
      </c>
      <c r="B55" s="30">
        <v>11</v>
      </c>
      <c r="C55" s="30">
        <v>2</v>
      </c>
      <c r="D55" s="7">
        <f t="shared" si="4"/>
        <v>31542</v>
      </c>
      <c r="E55" s="7">
        <f>31675.5-133.5</f>
        <v>31542</v>
      </c>
      <c r="F55" s="7">
        <v>0</v>
      </c>
      <c r="G55" s="7">
        <v>0</v>
      </c>
      <c r="H55" s="7">
        <v>0</v>
      </c>
      <c r="I55" s="1"/>
      <c r="J55" s="1"/>
      <c r="K55" s="1"/>
      <c r="L55" s="1"/>
      <c r="M55" s="1"/>
    </row>
    <row r="56" spans="1:13">
      <c r="A56" s="27" t="s">
        <v>4</v>
      </c>
      <c r="B56" s="30">
        <v>12</v>
      </c>
      <c r="C56" s="30"/>
      <c r="D56" s="7">
        <f t="shared" si="4"/>
        <v>13021.7</v>
      </c>
      <c r="E56" s="7">
        <f>E57</f>
        <v>13021.7</v>
      </c>
      <c r="F56" s="7">
        <f t="shared" ref="F56:H56" si="11">F57</f>
        <v>0</v>
      </c>
      <c r="G56" s="7">
        <f t="shared" si="11"/>
        <v>0</v>
      </c>
      <c r="H56" s="7">
        <f t="shared" si="11"/>
        <v>0</v>
      </c>
      <c r="I56" s="1"/>
      <c r="J56" s="1"/>
      <c r="K56" s="1"/>
      <c r="L56" s="1"/>
      <c r="M56" s="1"/>
    </row>
    <row r="57" spans="1:13">
      <c r="A57" s="27" t="s">
        <v>3</v>
      </c>
      <c r="B57" s="30">
        <v>12</v>
      </c>
      <c r="C57" s="30">
        <v>2</v>
      </c>
      <c r="D57" s="7">
        <f t="shared" si="4"/>
        <v>13021.7</v>
      </c>
      <c r="E57" s="7">
        <v>13021.7</v>
      </c>
      <c r="F57" s="7">
        <v>0</v>
      </c>
      <c r="G57" s="7">
        <v>0</v>
      </c>
      <c r="H57" s="7">
        <v>0</v>
      </c>
      <c r="I57" s="1"/>
      <c r="J57" s="1"/>
      <c r="K57" s="1"/>
      <c r="L57" s="1"/>
      <c r="M57" s="1"/>
    </row>
    <row r="58" spans="1:13" ht="22.5">
      <c r="A58" s="27" t="s">
        <v>2</v>
      </c>
      <c r="B58" s="30">
        <v>13</v>
      </c>
      <c r="C58" s="30"/>
      <c r="D58" s="7">
        <f t="shared" si="4"/>
        <v>2401.8000000000002</v>
      </c>
      <c r="E58" s="7">
        <f>E59</f>
        <v>2401.8000000000002</v>
      </c>
      <c r="F58" s="7">
        <f t="shared" ref="F58:H58" si="12">F59</f>
        <v>0</v>
      </c>
      <c r="G58" s="7">
        <f t="shared" si="12"/>
        <v>0</v>
      </c>
      <c r="H58" s="7">
        <f t="shared" si="12"/>
        <v>0</v>
      </c>
      <c r="I58" s="1"/>
      <c r="J58" s="1"/>
      <c r="K58" s="1"/>
      <c r="L58" s="1"/>
      <c r="M58" s="1"/>
    </row>
    <row r="59" spans="1:13" ht="22.5">
      <c r="A59" s="27" t="s">
        <v>1</v>
      </c>
      <c r="B59" s="30">
        <v>13</v>
      </c>
      <c r="C59" s="30">
        <v>1</v>
      </c>
      <c r="D59" s="7">
        <f t="shared" si="4"/>
        <v>2401.8000000000002</v>
      </c>
      <c r="E59" s="7">
        <v>2401.8000000000002</v>
      </c>
      <c r="F59" s="7">
        <v>0</v>
      </c>
      <c r="G59" s="7">
        <v>0</v>
      </c>
      <c r="H59" s="7">
        <v>0</v>
      </c>
      <c r="I59" s="1"/>
      <c r="J59" s="1"/>
      <c r="K59" s="1"/>
      <c r="L59" s="1"/>
      <c r="M59" s="1"/>
    </row>
    <row r="60" spans="1:13">
      <c r="A60" s="29" t="s">
        <v>0</v>
      </c>
      <c r="B60" s="31"/>
      <c r="C60" s="31"/>
      <c r="D60" s="28">
        <f t="shared" si="4"/>
        <v>3633638.2999999993</v>
      </c>
      <c r="E60" s="28">
        <f>E11+E19+E23+E30+E35+E37+E43+E46+E48+E53+E56+E58</f>
        <v>1894150.9999999998</v>
      </c>
      <c r="F60" s="28">
        <v>1519475.9</v>
      </c>
      <c r="G60" s="28">
        <v>196383.8</v>
      </c>
      <c r="H60" s="28">
        <v>23627.599999999999</v>
      </c>
      <c r="I60" s="2"/>
      <c r="J60" s="1"/>
      <c r="K60" s="1"/>
      <c r="L60" s="1"/>
      <c r="M60" s="1"/>
    </row>
    <row r="61" spans="1:13" ht="13.15" customHeight="1">
      <c r="A61" s="1"/>
      <c r="B61" s="21"/>
      <c r="C61" s="21"/>
      <c r="D61" s="1"/>
      <c r="E61" s="1"/>
      <c r="F61" s="1"/>
      <c r="G61" s="1"/>
      <c r="H61" s="1"/>
      <c r="I61" s="1"/>
      <c r="J61" s="2"/>
      <c r="K61" s="1"/>
      <c r="L61" s="1"/>
      <c r="M61" s="1"/>
    </row>
    <row r="62" spans="1:13" ht="13.15" customHeight="1">
      <c r="A62" s="34"/>
      <c r="B62" s="34"/>
      <c r="C62" s="34"/>
      <c r="D62" s="34"/>
      <c r="E62" s="34"/>
      <c r="F62" s="5"/>
      <c r="G62" s="2"/>
      <c r="H62" s="1"/>
      <c r="I62" s="1"/>
      <c r="J62" s="2"/>
      <c r="K62" s="1"/>
      <c r="L62" s="1"/>
      <c r="M62" s="1"/>
    </row>
    <row r="63" spans="1:13" ht="13.15" customHeight="1">
      <c r="A63" s="3"/>
      <c r="B63" s="14"/>
      <c r="C63" s="14"/>
      <c r="D63" s="3"/>
      <c r="E63" s="1"/>
      <c r="F63" s="35"/>
      <c r="G63" s="35"/>
      <c r="H63" s="1"/>
      <c r="I63" s="1"/>
      <c r="J63" s="2"/>
      <c r="K63" s="1"/>
      <c r="L63" s="1"/>
      <c r="M63" s="1"/>
    </row>
    <row r="64" spans="1:13" ht="13.15" customHeight="1">
      <c r="A64" s="4"/>
      <c r="B64" s="24"/>
      <c r="C64" s="24"/>
      <c r="D64" s="4"/>
      <c r="E64" s="4"/>
      <c r="F64" s="2"/>
      <c r="G64" s="2"/>
      <c r="H64" s="1"/>
      <c r="I64" s="1"/>
      <c r="J64" s="2"/>
      <c r="K64" s="1"/>
      <c r="L64" s="1"/>
      <c r="M64" s="1"/>
    </row>
    <row r="65" spans="1:13" ht="13.15" customHeight="1">
      <c r="A65" s="3"/>
      <c r="B65" s="14"/>
      <c r="C65" s="14"/>
      <c r="D65" s="3"/>
      <c r="E65" s="1"/>
      <c r="F65" s="35"/>
      <c r="G65" s="35"/>
      <c r="H65" s="1"/>
      <c r="I65" s="1"/>
      <c r="J65" s="2"/>
      <c r="K65" s="1"/>
      <c r="L65" s="1"/>
      <c r="M65" s="1"/>
    </row>
    <row r="66" spans="1:13" ht="13.15" customHeight="1">
      <c r="A66" s="3"/>
      <c r="B66" s="14"/>
      <c r="C66" s="14"/>
      <c r="D66" s="3"/>
      <c r="E66" s="3"/>
      <c r="F66" s="1"/>
      <c r="G66" s="1"/>
      <c r="H66" s="1"/>
      <c r="I66" s="1"/>
      <c r="J66" s="2"/>
      <c r="K66" s="1"/>
      <c r="L66" s="1"/>
      <c r="M66" s="1"/>
    </row>
    <row r="67" spans="1:13" ht="13.15" customHeight="1">
      <c r="A67" s="1"/>
      <c r="B67" s="21"/>
      <c r="C67" s="21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mergeCells count="10">
    <mergeCell ref="A6:L6"/>
    <mergeCell ref="A62:E62"/>
    <mergeCell ref="F63:G63"/>
    <mergeCell ref="F65:G65"/>
    <mergeCell ref="A7:H7"/>
    <mergeCell ref="G3:H3"/>
    <mergeCell ref="L3:M3"/>
    <mergeCell ref="G4:H4"/>
    <mergeCell ref="L4:M4"/>
    <mergeCell ref="A5:L5"/>
  </mergeCells>
  <pageMargins left="0.39370078740157483" right="0.19685039370078741" top="0.39370078740157483" bottom="0.39370078740157483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2020-07-31T11:11:05Z</cp:lastPrinted>
  <dcterms:created xsi:type="dcterms:W3CDTF">2020-07-31T11:07:09Z</dcterms:created>
  <dcterms:modified xsi:type="dcterms:W3CDTF">2020-12-05T18:43:10Z</dcterms:modified>
</cp:coreProperties>
</file>