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4" sheetId="5" r:id="rId1"/>
  </sheets>
  <definedNames>
    <definedName name="_xlnm._FilterDatabase" localSheetId="0" hidden="1">'приложение 4'!$A$19:$H$19</definedName>
    <definedName name="_xlnm.Print_Titles" localSheetId="0">'приложение 4'!$9:$10</definedName>
    <definedName name="_xlnm.Print_Area" localSheetId="0">'приложение 4'!$A$1:$E$137</definedName>
  </definedNames>
  <calcPr calcId="179021"/>
</workbook>
</file>

<file path=xl/calcChain.xml><?xml version="1.0" encoding="utf-8"?>
<calcChain xmlns="http://schemas.openxmlformats.org/spreadsheetml/2006/main">
  <c r="D86" i="5"/>
  <c r="E86"/>
  <c r="C86"/>
  <c r="D89"/>
  <c r="E89"/>
  <c r="C89"/>
  <c r="E129" l="1"/>
  <c r="D129"/>
  <c r="D12"/>
  <c r="D11" s="1"/>
  <c r="C11"/>
  <c r="D14"/>
  <c r="E14"/>
  <c r="C14"/>
  <c r="D13"/>
  <c r="E13"/>
  <c r="C13"/>
  <c r="E12"/>
  <c r="E11" s="1"/>
  <c r="C12"/>
  <c r="E130" l="1"/>
  <c r="D130"/>
  <c r="E136"/>
  <c r="D136"/>
  <c r="E134"/>
  <c r="D134"/>
  <c r="C134"/>
  <c r="E131"/>
  <c r="D131"/>
  <c r="C131"/>
  <c r="C69"/>
  <c r="C68"/>
  <c r="C73"/>
  <c r="C83"/>
  <c r="C81" s="1"/>
  <c r="C77"/>
  <c r="E128" l="1"/>
  <c r="C128"/>
  <c r="D128"/>
  <c r="D108"/>
  <c r="E108"/>
  <c r="C108"/>
  <c r="D109"/>
  <c r="E109"/>
  <c r="C109"/>
  <c r="D104"/>
  <c r="E104"/>
  <c r="C104"/>
  <c r="D91" l="1"/>
  <c r="D88" s="1"/>
  <c r="E91"/>
  <c r="E88" s="1"/>
  <c r="C91"/>
  <c r="C88" s="1"/>
  <c r="D90"/>
  <c r="E90"/>
  <c r="D96"/>
  <c r="E96"/>
  <c r="C96"/>
  <c r="C93"/>
  <c r="C90" s="1"/>
  <c r="D81"/>
  <c r="E81"/>
  <c r="E54"/>
  <c r="D54"/>
  <c r="C54"/>
  <c r="C53" s="1"/>
  <c r="C46"/>
  <c r="C41"/>
  <c r="E41"/>
  <c r="D41"/>
  <c r="C39"/>
  <c r="D43" l="1"/>
  <c r="E43"/>
  <c r="C43"/>
  <c r="E49"/>
  <c r="D49"/>
  <c r="C49"/>
  <c r="D32"/>
  <c r="C32"/>
  <c r="C21"/>
  <c r="D21"/>
  <c r="E21"/>
  <c r="E32" l="1"/>
  <c r="D66" l="1"/>
  <c r="E66"/>
  <c r="C66"/>
  <c r="E116"/>
  <c r="D116"/>
  <c r="C116"/>
  <c r="D73"/>
  <c r="E73"/>
  <c r="D123"/>
  <c r="E123"/>
  <c r="C123"/>
  <c r="D107"/>
  <c r="E107"/>
  <c r="C107"/>
  <c r="D106"/>
  <c r="E106"/>
  <c r="C106"/>
  <c r="D94"/>
  <c r="E94"/>
  <c r="C94"/>
  <c r="D80"/>
  <c r="E80"/>
  <c r="C80"/>
  <c r="D82"/>
  <c r="E82"/>
  <c r="C82"/>
  <c r="D84"/>
  <c r="E84"/>
  <c r="C84"/>
  <c r="D78"/>
  <c r="D76" s="1"/>
  <c r="E78"/>
  <c r="E76" s="1"/>
  <c r="C78"/>
  <c r="C76" s="1"/>
  <c r="D70"/>
  <c r="E70"/>
  <c r="C70"/>
  <c r="D57"/>
  <c r="E57"/>
  <c r="C57"/>
  <c r="D52"/>
  <c r="D51" s="1"/>
  <c r="E52"/>
  <c r="E51" s="1"/>
  <c r="C52"/>
  <c r="C51" s="1"/>
  <c r="D44"/>
  <c r="E44"/>
  <c r="C44"/>
  <c r="D61"/>
  <c r="E61"/>
  <c r="C61"/>
  <c r="E58"/>
  <c r="D58"/>
  <c r="C58"/>
  <c r="E53"/>
  <c r="D53"/>
  <c r="E47"/>
  <c r="D47"/>
  <c r="C47"/>
  <c r="E45"/>
  <c r="D45"/>
  <c r="C45"/>
  <c r="D33"/>
  <c r="E33"/>
  <c r="C33"/>
  <c r="E40"/>
  <c r="D40"/>
  <c r="C40"/>
  <c r="D19"/>
  <c r="E19"/>
  <c r="D20"/>
  <c r="E20"/>
  <c r="C20"/>
  <c r="C19"/>
  <c r="D23"/>
  <c r="E23"/>
  <c r="C23"/>
  <c r="D29"/>
  <c r="D28" s="1"/>
  <c r="D27" s="1"/>
  <c r="E29"/>
  <c r="E28" s="1"/>
  <c r="E27" s="1"/>
  <c r="C29"/>
  <c r="C28" s="1"/>
  <c r="C27" s="1"/>
  <c r="C105" l="1"/>
  <c r="E17"/>
  <c r="E105"/>
  <c r="D105"/>
  <c r="C65"/>
  <c r="E65"/>
  <c r="E64" s="1"/>
  <c r="D65"/>
  <c r="D64" s="1"/>
  <c r="E87"/>
  <c r="C56"/>
  <c r="C55" s="1"/>
  <c r="D56"/>
  <c r="D55" s="1"/>
  <c r="E56"/>
  <c r="E55" s="1"/>
  <c r="D67"/>
  <c r="C42"/>
  <c r="C67"/>
  <c r="E67"/>
  <c r="C17"/>
  <c r="D17"/>
  <c r="E42"/>
  <c r="D42"/>
  <c r="C18"/>
  <c r="D18"/>
  <c r="C31"/>
  <c r="E18"/>
  <c r="C87" l="1"/>
  <c r="D87"/>
  <c r="C64"/>
  <c r="C16"/>
  <c r="C15" l="1"/>
  <c r="E120"/>
  <c r="C120" l="1"/>
  <c r="D120"/>
  <c r="E92" l="1"/>
  <c r="D92"/>
  <c r="E100"/>
  <c r="E99" s="1"/>
  <c r="E126"/>
  <c r="D126"/>
  <c r="C126"/>
  <c r="E124"/>
  <c r="D124"/>
  <c r="C124"/>
  <c r="E118"/>
  <c r="D118"/>
  <c r="C118"/>
  <c r="E117"/>
  <c r="D117"/>
  <c r="C117"/>
  <c r="E113"/>
  <c r="D113"/>
  <c r="C113"/>
  <c r="E101"/>
  <c r="D101"/>
  <c r="C101"/>
  <c r="E38"/>
  <c r="D38"/>
  <c r="C38"/>
  <c r="E36"/>
  <c r="D36"/>
  <c r="C36"/>
  <c r="E34"/>
  <c r="D34"/>
  <c r="C34"/>
  <c r="E25"/>
  <c r="D25"/>
  <c r="C25"/>
  <c r="C115" l="1"/>
  <c r="E115"/>
  <c r="D115"/>
  <c r="D103"/>
  <c r="D100"/>
  <c r="D99" s="1"/>
  <c r="E103"/>
  <c r="C103"/>
  <c r="C100"/>
  <c r="D31"/>
  <c r="D16"/>
  <c r="E31"/>
  <c r="E16"/>
  <c r="E122"/>
  <c r="D122"/>
  <c r="C92"/>
  <c r="C122"/>
  <c r="E15" l="1"/>
  <c r="D15"/>
  <c r="C99"/>
</calcChain>
</file>

<file path=xl/sharedStrings.xml><?xml version="1.0" encoding="utf-8"?>
<sst xmlns="http://schemas.openxmlformats.org/spreadsheetml/2006/main" count="191" uniqueCount="115">
  <si>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</si>
  <si>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</si>
  <si>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</si>
  <si>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</si>
  <si>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местный бюджет</t>
  </si>
  <si>
    <t>бюджет автономного округа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</si>
  <si>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</si>
  <si>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</si>
  <si>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</si>
  <si>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</si>
  <si>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t>Всего, в том числе:</t>
  </si>
  <si>
    <t>1.3.</t>
  </si>
  <si>
    <t>1.4.</t>
  </si>
  <si>
    <t>2.1.</t>
  </si>
  <si>
    <t>2.2.</t>
  </si>
  <si>
    <t>1.1.1.</t>
  </si>
  <si>
    <t>1.3.1.</t>
  </si>
  <si>
    <t>1.3.2.</t>
  </si>
  <si>
    <t>1.4.1.</t>
  </si>
  <si>
    <t>1.4.2.</t>
  </si>
  <si>
    <t>Муниципальная программа "Культура города Урай" на 2017-2021 годы - всего, в том числе:</t>
  </si>
  <si>
    <t>3.1.</t>
  </si>
  <si>
    <t>4.1.</t>
  </si>
  <si>
    <t>4.2.</t>
  </si>
  <si>
    <t>5.1.</t>
  </si>
  <si>
    <t>5.2.</t>
  </si>
  <si>
    <t>6.1.</t>
  </si>
  <si>
    <t>6.2.</t>
  </si>
  <si>
    <t>7.1.</t>
  </si>
  <si>
    <t>7.2.</t>
  </si>
  <si>
    <t>1.</t>
  </si>
  <si>
    <t>1.2.1.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</si>
  <si>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</si>
  <si>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</si>
  <si>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- всего, в том числе:</t>
  </si>
  <si>
    <t>Муниципальная программа "Профилактика правонарушений на территории города Урай" на 2018-2030 годы, в том числе:</t>
  </si>
  <si>
    <t>Муниципальная программа "Поддержка социально ориентированных некоммерческих организаций в городе Урай" на 2018-2030 годы, в том числе:</t>
  </si>
  <si>
    <t>Муниципальная программа "Совершенствование и развитие муниципального управления в городе Урай" на 2018-2030 годы, в том числе:</t>
  </si>
  <si>
    <t>Проведение профилактических мероприятий для несовершеннолетних и молодежи</t>
  </si>
  <si>
    <t>2.3.</t>
  </si>
  <si>
    <t>6.</t>
  </si>
  <si>
    <t>7.</t>
  </si>
  <si>
    <t>2021 год</t>
  </si>
  <si>
    <t>Расходы на обеспечение деятельности  (оказание услуг) муниципальных организаций дошкольного образования</t>
  </si>
  <si>
    <t>1.1.2.</t>
  </si>
  <si>
    <t>Материальная поддержка воспитания и обучения детей, посещающих дошкольные образовательные организации  (субвенции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образования)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</si>
  <si>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</si>
  <si>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Расходы на обеспечение деятельности  (оказание услуг) муниципальных общеобразовательных организаций</t>
  </si>
  <si>
    <t>1.3.4.</t>
  </si>
  <si>
    <t>Подпрограмма 5"Здоровьесбережение и здоровьесозидание"</t>
  </si>
  <si>
    <t>Мероприятия, направленные на формирование здорового образа жизни</t>
  </si>
  <si>
    <t>1.5.</t>
  </si>
  <si>
    <t>Подпрограмма 6 "Молодежная политика"</t>
  </si>
  <si>
    <t>1.6.</t>
  </si>
  <si>
    <t>Подпрограмма 7 "Каникулярный отдых"</t>
  </si>
  <si>
    <t>Организация деятельности лагерей с дневным пребыванием детей и досуговых площадок</t>
  </si>
  <si>
    <t>1.6.1.</t>
  </si>
  <si>
    <t>1.6.2.</t>
  </si>
  <si>
    <t>Организация выездного отдыха детей</t>
  </si>
  <si>
    <t>Подпрограмма 1"Дошкольное образование"</t>
  </si>
  <si>
    <t>Подпрограмма 2"Развитие современной инфраструктуры"</t>
  </si>
  <si>
    <t>Муниципальная программа "Развитие физической культуры, спорта и туризма в городе Урай" на 2019-2030 годы, в том числе:</t>
  </si>
  <si>
    <t>Обеспечение безопасных и комфортных условий обучения, в том числе устранение предписаний надзорных органов</t>
  </si>
  <si>
    <t xml:space="preserve">Организация и проведение городских мероприятий, участие во всероссийских окружных молодежных мероприятиях, соревнованиях, фестивалях, слетах , форумах </t>
  </si>
  <si>
    <t>2.1.1.</t>
  </si>
  <si>
    <t>2.1.2.</t>
  </si>
  <si>
    <t>2.2.1.</t>
  </si>
  <si>
    <t>2.3.1.</t>
  </si>
  <si>
    <t>Проведение городских мероприятий (организация конкурсов музыкального, художественного и хореографического направлений)</t>
  </si>
  <si>
    <t>2.</t>
  </si>
  <si>
    <t>3.</t>
  </si>
  <si>
    <t>4.</t>
  </si>
  <si>
    <t>5.</t>
  </si>
  <si>
    <t>1.5.1.</t>
  </si>
  <si>
    <t>Подпрограмма 1 "Развитие физической культуры и спорта в городе Урай"</t>
  </si>
  <si>
    <t>3.1.1.</t>
  </si>
  <si>
    <t>3.1.2.</t>
  </si>
  <si>
    <t>Организация и проведение городских спортивно-массовых мероприятий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</si>
  <si>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годы, в том числе:</t>
  </si>
  <si>
    <t>Реализация мероприятий по обеспечению жильем молодых семей</t>
  </si>
  <si>
    <t>Дополнительные гарантии и дополнительные меры социальной поддержки детям-сиротам и детям, оставшимся без попечения родителей, лицам из их числа детей-сирот и детей, оставшихся без попечения родителей, усыновителям, приемным родителям - всего, в том числе:</t>
  </si>
  <si>
    <t>Субсидии на развитие сферы культуры в муниципальных образованиях автономного округа</t>
  </si>
  <si>
    <t xml:space="preserve">к пояснительной записке </t>
  </si>
  <si>
    <t xml:space="preserve">Приложение 4 </t>
  </si>
  <si>
    <t>2022 год</t>
  </si>
  <si>
    <t>Подпрограмма 1 "Модернизация и развитие учреждений в сфере культуры" -всего, в том числе:</t>
  </si>
  <si>
    <t>Подпрограмма 2 "Поддержка творческих и социокультурных гражданских инициатив, способствующих самореализации населения. Вовлечение граждан в культурную деятельность" -всего, в том числе:</t>
  </si>
  <si>
    <t xml:space="preserve">Проведение городских мероприятий </t>
  </si>
  <si>
    <t>Подпрограмма 3 "Обеспечение муниципальной поддержки учреждений культуры и организаций дополнительного образования в сфере культуры"</t>
  </si>
  <si>
    <t>Муниципальное задание на оказание муниципальных услуг (выполнение работ)  организаций дополнительного образования в сфере культуры - всего, в том числе:</t>
  </si>
  <si>
    <t>Расходы на обеспечение деятельности (оказание услуг) муниципальных организаций дополнительного образования, персонифицированное финансирование дополнительного образования детей</t>
  </si>
  <si>
    <t>1.3.3.</t>
  </si>
  <si>
    <t>1.4.3.</t>
  </si>
  <si>
    <t>Организация и проведение выездных спортивно-туристических мероприятий (субвенция на осуществление полномочий по образованию и организации деятельности комиссий по делам несовершеннолетних и защите их прав)</t>
  </si>
  <si>
    <t>Муниципальная программа "Развитие образования и молодежной политики в городе Урай" на 2019–2030 годы" - всего, в том числе:</t>
  </si>
  <si>
    <t>Подпрограмма 3 "Общее и дополнительное образование"</t>
  </si>
  <si>
    <t>Олимпиад, конкурсы, форумы, конкурсы(организация и проведение мероприятий по развитию талантливых детей и молодежи)</t>
  </si>
  <si>
    <t>Организация питания обучающихся в муниципальных общеобразовательных организациях</t>
  </si>
  <si>
    <t>Укрепление МТБ учреждений в сфере культуры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</si>
  <si>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 просвещения и (или) науки и (или) культуры и (или) искусства и (или) здравоохранения и (или) профилактики и охраны здоровья граждан и (или) пропаганде здорового образа жизни и (или) улучшения морально-психологического состояния граждан и (или) физической культуры и спорта и  содействие указанной деятельности и (или) содействие духовному развитию личности - всего, в том числе:</t>
  </si>
  <si>
    <t>1.1.3.</t>
  </si>
  <si>
    <t>Подготовка лиц, желающих принять на воспитание в свою семью ребенка, оставшегося без попечения родителей (субвенция на осуществление деятельности по опеке и попечительству)</t>
  </si>
  <si>
    <t xml:space="preserve">в проекте решения "О  бюджете городского округа Урай </t>
  </si>
  <si>
    <t>на 2021 год и на плановый период 2022 и 2023 годов"</t>
  </si>
  <si>
    <t>2023 год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</si>
  <si>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программам; рганизация бесплатного горячего питания обучающихся, получающих  начальное общее образование в государственных и муниципальных образовательных организациях(питание)</t>
  </si>
  <si>
    <t>3.1.3.</t>
  </si>
  <si>
    <t>Развитие сети спортивных объектов шаговой доступности</t>
  </si>
  <si>
    <t>федеральный бюджет</t>
  </si>
  <si>
    <t>2.3.2.</t>
  </si>
  <si>
    <t>8.</t>
  </si>
  <si>
    <t>Непрограммные направления деятельности планового периода</t>
  </si>
  <si>
    <t>8.1.1.</t>
  </si>
  <si>
    <t>8.2.1.</t>
  </si>
  <si>
    <t>8.3.1.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</si>
</sst>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164" fontId="7" fillId="2" borderId="1" xfId="1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10" fillId="2" borderId="0" xfId="0" applyFont="1" applyFill="1"/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64" fontId="8" fillId="2" borderId="1" xfId="1" applyNumberFormat="1" applyFont="1" applyFill="1" applyBorder="1" applyAlignment="1">
      <alignment horizontal="center" wrapText="1"/>
    </xf>
    <xf numFmtId="0" fontId="4" fillId="2" borderId="0" xfId="0" applyFont="1" applyFill="1"/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/>
    <xf numFmtId="0" fontId="11" fillId="2" borderId="0" xfId="0" applyFont="1" applyFill="1"/>
    <xf numFmtId="49" fontId="9" fillId="2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3" fontId="0" fillId="2" borderId="0" xfId="0" applyNumberFormat="1" applyFont="1" applyFill="1"/>
    <xf numFmtId="164" fontId="7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7"/>
  <sheetViews>
    <sheetView tabSelected="1" view="pageBreakPreview" zoomScaleNormal="100" zoomScaleSheetLayoutView="100" workbookViewId="0">
      <pane xSplit="1" ySplit="9" topLeftCell="B122" activePane="bottomRight" state="frozen"/>
      <selection pane="topRight" activeCell="B1" sqref="B1"/>
      <selection pane="bottomLeft" activeCell="A11" sqref="A11"/>
      <selection pane="bottomRight" sqref="A1:E137"/>
    </sheetView>
  </sheetViews>
  <sheetFormatPr defaultColWidth="9.140625" defaultRowHeight="15"/>
  <cols>
    <col min="1" max="1" width="10.85546875" style="1" customWidth="1"/>
    <col min="2" max="2" width="71.5703125" style="1" customWidth="1"/>
    <col min="3" max="5" width="20.42578125" style="1" customWidth="1"/>
    <col min="6" max="16384" width="9.140625" style="1"/>
  </cols>
  <sheetData>
    <row r="1" spans="1:8">
      <c r="A1" s="3"/>
      <c r="B1" s="3"/>
      <c r="C1" s="3"/>
      <c r="D1" s="4"/>
      <c r="E1" s="5" t="s">
        <v>83</v>
      </c>
    </row>
    <row r="2" spans="1:8" ht="11.45" customHeight="1">
      <c r="A2" s="3"/>
      <c r="B2" s="3"/>
      <c r="C2" s="3"/>
      <c r="D2" s="43" t="s">
        <v>82</v>
      </c>
      <c r="E2" s="43"/>
    </row>
    <row r="3" spans="1:8" ht="11.45" customHeight="1">
      <c r="A3" s="3"/>
      <c r="B3" s="3"/>
      <c r="C3" s="3"/>
      <c r="D3" s="6"/>
      <c r="E3" s="6"/>
    </row>
    <row r="4" spans="1:8" ht="15.75">
      <c r="A4" s="44" t="s">
        <v>0</v>
      </c>
      <c r="B4" s="44"/>
      <c r="C4" s="44"/>
      <c r="D4" s="44"/>
      <c r="E4" s="44"/>
    </row>
    <row r="5" spans="1:8" ht="15.75">
      <c r="A5" s="44" t="s">
        <v>1</v>
      </c>
      <c r="B5" s="44"/>
      <c r="C5" s="44"/>
      <c r="D5" s="44"/>
      <c r="E5" s="44"/>
    </row>
    <row r="6" spans="1:8" ht="15.75">
      <c r="A6" s="44" t="s">
        <v>102</v>
      </c>
      <c r="B6" s="44"/>
      <c r="C6" s="44"/>
      <c r="D6" s="44"/>
      <c r="E6" s="44"/>
    </row>
    <row r="7" spans="1:8" ht="15.75" customHeight="1">
      <c r="A7" s="44" t="s">
        <v>103</v>
      </c>
      <c r="B7" s="44"/>
      <c r="C7" s="44"/>
      <c r="D7" s="44"/>
      <c r="E7" s="44"/>
    </row>
    <row r="8" spans="1:8" ht="15.75">
      <c r="A8" s="7" t="s">
        <v>8</v>
      </c>
      <c r="B8" s="8"/>
      <c r="C8" s="8"/>
      <c r="D8" s="45" t="s">
        <v>9</v>
      </c>
      <c r="E8" s="45"/>
    </row>
    <row r="9" spans="1:8" ht="21.75" customHeight="1">
      <c r="A9" s="19" t="s">
        <v>2</v>
      </c>
      <c r="B9" s="19" t="s">
        <v>3</v>
      </c>
      <c r="C9" s="19" t="s">
        <v>42</v>
      </c>
      <c r="D9" s="19" t="s">
        <v>84</v>
      </c>
      <c r="E9" s="19" t="s">
        <v>104</v>
      </c>
    </row>
    <row r="10" spans="1:8" ht="12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</row>
    <row r="11" spans="1:8" s="3" customFormat="1" ht="15.75">
      <c r="A11" s="46" t="s">
        <v>10</v>
      </c>
      <c r="B11" s="46"/>
      <c r="C11" s="14">
        <f>C12+C13+C14</f>
        <v>2020254.9</v>
      </c>
      <c r="D11" s="14">
        <f t="shared" ref="D11:E11" si="0">D12+D13+D14</f>
        <v>1927135.5</v>
      </c>
      <c r="E11" s="14">
        <f t="shared" si="0"/>
        <v>1949660.0999999999</v>
      </c>
      <c r="F11" s="35"/>
      <c r="G11" s="35"/>
      <c r="H11" s="35"/>
    </row>
    <row r="12" spans="1:8" s="3" customFormat="1" ht="15.75">
      <c r="A12" s="39" t="s">
        <v>4</v>
      </c>
      <c r="B12" s="39"/>
      <c r="C12" s="36">
        <f>C16+C65+C87+C100+C106+C116+C129</f>
        <v>518345.60000000009</v>
      </c>
      <c r="D12" s="36">
        <f t="shared" ref="D12:E12" si="1">D16+D65+D87+D100+D106+D116+D129</f>
        <v>467479.20000000007</v>
      </c>
      <c r="E12" s="36">
        <f t="shared" si="1"/>
        <v>467497.60000000003</v>
      </c>
      <c r="F12" s="35"/>
      <c r="G12" s="35"/>
      <c r="H12" s="35"/>
    </row>
    <row r="13" spans="1:8" s="3" customFormat="1" ht="15.75">
      <c r="A13" s="39" t="s">
        <v>5</v>
      </c>
      <c r="B13" s="39"/>
      <c r="C13" s="36">
        <f>C17+C66+C88+C107+C117+C123+C130</f>
        <v>1500962.9</v>
      </c>
      <c r="D13" s="36">
        <f t="shared" ref="D13:E13" si="2">D17+D66+D88+D107+D117+D123+D130</f>
        <v>1458256.7</v>
      </c>
      <c r="E13" s="36">
        <f t="shared" si="2"/>
        <v>1480819.1999999997</v>
      </c>
      <c r="F13" s="35"/>
      <c r="G13" s="35"/>
      <c r="H13" s="35"/>
    </row>
    <row r="14" spans="1:8" s="3" customFormat="1" ht="15.75">
      <c r="A14" s="47" t="s">
        <v>108</v>
      </c>
      <c r="B14" s="48"/>
      <c r="C14" s="36">
        <f>C108</f>
        <v>946.4</v>
      </c>
      <c r="D14" s="36">
        <f t="shared" ref="D14:E14" si="3">D108</f>
        <v>1399.6</v>
      </c>
      <c r="E14" s="36">
        <f t="shared" si="3"/>
        <v>1343.3</v>
      </c>
      <c r="F14" s="35"/>
      <c r="G14" s="35"/>
      <c r="H14" s="35"/>
    </row>
    <row r="15" spans="1:8" s="25" customFormat="1" ht="33.75" customHeight="1">
      <c r="A15" s="22" t="s">
        <v>30</v>
      </c>
      <c r="B15" s="23" t="s">
        <v>94</v>
      </c>
      <c r="C15" s="24">
        <f>C16+C17</f>
        <v>1625314</v>
      </c>
      <c r="D15" s="24">
        <f t="shared" ref="D15:E15" si="4">D16+D17</f>
        <v>1563070.5000000002</v>
      </c>
      <c r="E15" s="24">
        <f t="shared" si="4"/>
        <v>1588974.7000000002</v>
      </c>
    </row>
    <row r="16" spans="1:8" s="3" customFormat="1" ht="15.75">
      <c r="A16" s="39" t="s">
        <v>4</v>
      </c>
      <c r="B16" s="39"/>
      <c r="C16" s="14">
        <f>C19+C28+C32+C43+C52+C56</f>
        <v>272622</v>
      </c>
      <c r="D16" s="14">
        <f>D19+D28+D32+D43+D52+D56</f>
        <v>236284.1</v>
      </c>
      <c r="E16" s="14">
        <f>E19+E28+E32+E43+E52+E56</f>
        <v>236284.1</v>
      </c>
    </row>
    <row r="17" spans="1:5" s="3" customFormat="1" ht="15.75">
      <c r="A17" s="39" t="s">
        <v>5</v>
      </c>
      <c r="B17" s="39"/>
      <c r="C17" s="14">
        <f>C20+C33+C44+C57</f>
        <v>1352692</v>
      </c>
      <c r="D17" s="14">
        <f>D20+D33+D44+D57</f>
        <v>1326786.4000000001</v>
      </c>
      <c r="E17" s="14">
        <f>E20+E33+E44+E57</f>
        <v>1352690.6</v>
      </c>
    </row>
    <row r="18" spans="1:5" s="3" customFormat="1" ht="15" customHeight="1">
      <c r="A18" s="19" t="s">
        <v>6</v>
      </c>
      <c r="B18" s="26" t="s">
        <v>59</v>
      </c>
      <c r="C18" s="14">
        <f>SUM(C19:C20)</f>
        <v>707740.2</v>
      </c>
      <c r="D18" s="14">
        <f t="shared" ref="D18:E18" si="5">SUM(D19:D20)</f>
        <v>706805.2</v>
      </c>
      <c r="E18" s="14">
        <f t="shared" si="5"/>
        <v>706805.2</v>
      </c>
    </row>
    <row r="19" spans="1:5" s="3" customFormat="1" ht="15.75">
      <c r="A19" s="39" t="s">
        <v>4</v>
      </c>
      <c r="B19" s="39"/>
      <c r="C19" s="14">
        <f>C22</f>
        <v>117152</v>
      </c>
      <c r="D19" s="14">
        <f t="shared" ref="D19:E19" si="6">D22</f>
        <v>116217</v>
      </c>
      <c r="E19" s="14">
        <f t="shared" si="6"/>
        <v>116217</v>
      </c>
    </row>
    <row r="20" spans="1:5" s="3" customFormat="1" ht="15.75">
      <c r="A20" s="39" t="s">
        <v>5</v>
      </c>
      <c r="B20" s="39"/>
      <c r="C20" s="14">
        <f>C24+C26</f>
        <v>590588.19999999995</v>
      </c>
      <c r="D20" s="14">
        <f t="shared" ref="D20:E20" si="7">D24+D26</f>
        <v>590588.19999999995</v>
      </c>
      <c r="E20" s="14">
        <f t="shared" si="7"/>
        <v>590588.19999999995</v>
      </c>
    </row>
    <row r="21" spans="1:5" s="2" customFormat="1" ht="31.5">
      <c r="A21" s="9" t="s">
        <v>15</v>
      </c>
      <c r="B21" s="10" t="s">
        <v>43</v>
      </c>
      <c r="C21" s="11">
        <f>SUM(C22:C22)</f>
        <v>117152</v>
      </c>
      <c r="D21" s="11">
        <f>SUM(D22:D22)</f>
        <v>116217</v>
      </c>
      <c r="E21" s="11">
        <f>SUM(E22:E22)</f>
        <v>116217</v>
      </c>
    </row>
    <row r="22" spans="1:5" s="2" customFormat="1" ht="15.75">
      <c r="A22" s="38" t="s">
        <v>4</v>
      </c>
      <c r="B22" s="38"/>
      <c r="C22" s="11">
        <v>117152</v>
      </c>
      <c r="D22" s="11">
        <v>116217</v>
      </c>
      <c r="E22" s="11">
        <v>116217</v>
      </c>
    </row>
    <row r="23" spans="1:5" s="2" customFormat="1" ht="74.25" customHeight="1">
      <c r="A23" s="9" t="s">
        <v>44</v>
      </c>
      <c r="B23" s="10" t="s">
        <v>46</v>
      </c>
      <c r="C23" s="11">
        <f>C24</f>
        <v>561356.19999999995</v>
      </c>
      <c r="D23" s="11">
        <f t="shared" ref="D23:E23" si="8">D24</f>
        <v>561356.19999999995</v>
      </c>
      <c r="E23" s="11">
        <f t="shared" si="8"/>
        <v>561356.19999999995</v>
      </c>
    </row>
    <row r="24" spans="1:5" s="2" customFormat="1" ht="15.75">
      <c r="A24" s="38" t="s">
        <v>5</v>
      </c>
      <c r="B24" s="38"/>
      <c r="C24" s="11">
        <v>561356.19999999995</v>
      </c>
      <c r="D24" s="11">
        <v>561356.19999999995</v>
      </c>
      <c r="E24" s="11">
        <v>561356.19999999995</v>
      </c>
    </row>
    <row r="25" spans="1:5" s="2" customFormat="1" ht="78.75">
      <c r="A25" s="9" t="s">
        <v>100</v>
      </c>
      <c r="B25" s="10" t="s">
        <v>45</v>
      </c>
      <c r="C25" s="11">
        <f>SUM(C26:C26)</f>
        <v>29232</v>
      </c>
      <c r="D25" s="11">
        <f>SUM(D26:D26)</f>
        <v>29232</v>
      </c>
      <c r="E25" s="11">
        <f>SUM(E26:E26)</f>
        <v>29232</v>
      </c>
    </row>
    <row r="26" spans="1:5" s="2" customFormat="1" ht="15.75" customHeight="1">
      <c r="A26" s="38" t="s">
        <v>5</v>
      </c>
      <c r="B26" s="38"/>
      <c r="C26" s="11">
        <v>29232</v>
      </c>
      <c r="D26" s="11">
        <v>29232</v>
      </c>
      <c r="E26" s="11">
        <v>29232</v>
      </c>
    </row>
    <row r="27" spans="1:5" s="3" customFormat="1" ht="15.75" customHeight="1">
      <c r="A27" s="12" t="s">
        <v>7</v>
      </c>
      <c r="B27" s="13" t="s">
        <v>60</v>
      </c>
      <c r="C27" s="14">
        <f>SUM(C28:C28)</f>
        <v>9185</v>
      </c>
      <c r="D27" s="14">
        <f>SUM(D28:D28)</f>
        <v>0</v>
      </c>
      <c r="E27" s="14">
        <f>SUM(E28:E28)</f>
        <v>0</v>
      </c>
    </row>
    <row r="28" spans="1:5" s="3" customFormat="1" ht="15.75" customHeight="1">
      <c r="A28" s="39" t="s">
        <v>4</v>
      </c>
      <c r="B28" s="39"/>
      <c r="C28" s="14">
        <f>C29</f>
        <v>9185</v>
      </c>
      <c r="D28" s="14">
        <f t="shared" ref="D28:E28" si="9">D29</f>
        <v>0</v>
      </c>
      <c r="E28" s="14">
        <f t="shared" si="9"/>
        <v>0</v>
      </c>
    </row>
    <row r="29" spans="1:5" s="17" customFormat="1" ht="31.5">
      <c r="A29" s="15" t="s">
        <v>31</v>
      </c>
      <c r="B29" s="16" t="s">
        <v>62</v>
      </c>
      <c r="C29" s="11">
        <f>C30</f>
        <v>9185</v>
      </c>
      <c r="D29" s="11">
        <f t="shared" ref="D29:E29" si="10">D30</f>
        <v>0</v>
      </c>
      <c r="E29" s="11">
        <f t="shared" si="10"/>
        <v>0</v>
      </c>
    </row>
    <row r="30" spans="1:5" s="17" customFormat="1" ht="15.75">
      <c r="A30" s="38" t="s">
        <v>4</v>
      </c>
      <c r="B30" s="38"/>
      <c r="C30" s="11">
        <v>9185</v>
      </c>
      <c r="D30" s="11"/>
      <c r="E30" s="11"/>
    </row>
    <row r="31" spans="1:5" s="3" customFormat="1" ht="15.75">
      <c r="A31" s="19" t="s">
        <v>11</v>
      </c>
      <c r="B31" s="20" t="s">
        <v>95</v>
      </c>
      <c r="C31" s="14">
        <f>C32+C33</f>
        <v>739890.5</v>
      </c>
      <c r="D31" s="14">
        <f t="shared" ref="D31:E31" si="11">D32+D33</f>
        <v>713670.20000000007</v>
      </c>
      <c r="E31" s="14">
        <f t="shared" si="11"/>
        <v>713670.20000000007</v>
      </c>
    </row>
    <row r="32" spans="1:5" s="3" customFormat="1" ht="15.75">
      <c r="A32" s="39" t="s">
        <v>4</v>
      </c>
      <c r="B32" s="39"/>
      <c r="C32" s="14">
        <f>C37+C39+C41</f>
        <v>113629.29999999999</v>
      </c>
      <c r="D32" s="14">
        <f t="shared" ref="D32:E32" si="12">D37+D39+D41</f>
        <v>87411.4</v>
      </c>
      <c r="E32" s="14">
        <f t="shared" si="12"/>
        <v>87411.4</v>
      </c>
    </row>
    <row r="33" spans="1:5" s="3" customFormat="1" ht="15.75">
      <c r="A33" s="39" t="s">
        <v>5</v>
      </c>
      <c r="B33" s="39"/>
      <c r="C33" s="14">
        <f>C35</f>
        <v>626261.19999999995</v>
      </c>
      <c r="D33" s="14">
        <f t="shared" ref="D33:E33" si="13">D35</f>
        <v>626258.80000000005</v>
      </c>
      <c r="E33" s="14">
        <f t="shared" si="13"/>
        <v>626258.80000000005</v>
      </c>
    </row>
    <row r="34" spans="1:5" s="17" customFormat="1" ht="63">
      <c r="A34" s="9" t="s">
        <v>16</v>
      </c>
      <c r="B34" s="10" t="s">
        <v>46</v>
      </c>
      <c r="C34" s="11">
        <f>SUM(C35:C35)</f>
        <v>626261.19999999995</v>
      </c>
      <c r="D34" s="11">
        <f>SUM(D35:D35)</f>
        <v>626258.80000000005</v>
      </c>
      <c r="E34" s="11">
        <f>SUM(E35:E35)</f>
        <v>626258.80000000005</v>
      </c>
    </row>
    <row r="35" spans="1:5" s="17" customFormat="1" ht="15.75">
      <c r="A35" s="38" t="s">
        <v>5</v>
      </c>
      <c r="B35" s="38"/>
      <c r="C35" s="11">
        <v>626261.19999999995</v>
      </c>
      <c r="D35" s="11">
        <v>626258.80000000005</v>
      </c>
      <c r="E35" s="11">
        <v>626258.80000000005</v>
      </c>
    </row>
    <row r="36" spans="1:5" s="17" customFormat="1" ht="31.5">
      <c r="A36" s="9" t="s">
        <v>17</v>
      </c>
      <c r="B36" s="10" t="s">
        <v>47</v>
      </c>
      <c r="C36" s="11">
        <f>SUM(C37:C37)</f>
        <v>49133.599999999999</v>
      </c>
      <c r="D36" s="11">
        <f>SUM(D37:D37)</f>
        <v>49133.599999999999</v>
      </c>
      <c r="E36" s="11">
        <f>SUM(E37:E37)</f>
        <v>49133.599999999999</v>
      </c>
    </row>
    <row r="37" spans="1:5" s="17" customFormat="1" ht="15.75">
      <c r="A37" s="38" t="s">
        <v>4</v>
      </c>
      <c r="B37" s="38"/>
      <c r="C37" s="11">
        <v>49133.599999999999</v>
      </c>
      <c r="D37" s="11">
        <v>49133.599999999999</v>
      </c>
      <c r="E37" s="11">
        <v>49133.599999999999</v>
      </c>
    </row>
    <row r="38" spans="1:5" s="17" customFormat="1" ht="63">
      <c r="A38" s="9" t="s">
        <v>91</v>
      </c>
      <c r="B38" s="10" t="s">
        <v>90</v>
      </c>
      <c r="C38" s="11">
        <f>SUM(C39:C39)</f>
        <v>62975.199999999997</v>
      </c>
      <c r="D38" s="11">
        <f>SUM(D39:D39)</f>
        <v>37234.300000000003</v>
      </c>
      <c r="E38" s="11">
        <f>SUM(E39:E39)</f>
        <v>37234.300000000003</v>
      </c>
    </row>
    <row r="39" spans="1:5" s="17" customFormat="1" ht="15.75">
      <c r="A39" s="38" t="s">
        <v>4</v>
      </c>
      <c r="B39" s="38"/>
      <c r="C39" s="11">
        <f>31057.9+31917.3</f>
        <v>62975.199999999997</v>
      </c>
      <c r="D39" s="11">
        <v>37234.300000000003</v>
      </c>
      <c r="E39" s="11">
        <v>37234.300000000003</v>
      </c>
    </row>
    <row r="40" spans="1:5" s="17" customFormat="1" ht="31.5">
      <c r="A40" s="9" t="s">
        <v>48</v>
      </c>
      <c r="B40" s="18" t="s">
        <v>96</v>
      </c>
      <c r="C40" s="11">
        <f>C41</f>
        <v>1520.5</v>
      </c>
      <c r="D40" s="11">
        <f>D41</f>
        <v>1043.5</v>
      </c>
      <c r="E40" s="11">
        <f>E41</f>
        <v>1043.5</v>
      </c>
    </row>
    <row r="41" spans="1:5" s="17" customFormat="1" ht="15.75">
      <c r="A41" s="38" t="s">
        <v>4</v>
      </c>
      <c r="B41" s="38"/>
      <c r="C41" s="11">
        <f>45+722.5+24+252+477</f>
        <v>1520.5</v>
      </c>
      <c r="D41" s="11">
        <f>45+722.5+24+252</f>
        <v>1043.5</v>
      </c>
      <c r="E41" s="11">
        <f>45+722.5+24+252</f>
        <v>1043.5</v>
      </c>
    </row>
    <row r="42" spans="1:5" s="3" customFormat="1" ht="15.75">
      <c r="A42" s="19" t="s">
        <v>12</v>
      </c>
      <c r="B42" s="20" t="s">
        <v>49</v>
      </c>
      <c r="C42" s="14">
        <f>C43+C44</f>
        <v>140716.6</v>
      </c>
      <c r="D42" s="14">
        <f t="shared" ref="D42:E42" si="14">D43+D44</f>
        <v>114813.4</v>
      </c>
      <c r="E42" s="14">
        <f t="shared" si="14"/>
        <v>140717.6</v>
      </c>
    </row>
    <row r="43" spans="1:5" s="3" customFormat="1" ht="15.75">
      <c r="A43" s="39" t="s">
        <v>4</v>
      </c>
      <c r="B43" s="39"/>
      <c r="C43" s="14">
        <f>C46+C50</f>
        <v>25510.1</v>
      </c>
      <c r="D43" s="14">
        <f t="shared" ref="D43:E43" si="15">D46+D50</f>
        <v>25510.1</v>
      </c>
      <c r="E43" s="14">
        <f t="shared" si="15"/>
        <v>25510.1</v>
      </c>
    </row>
    <row r="44" spans="1:5" s="3" customFormat="1" ht="15.75">
      <c r="A44" s="39" t="s">
        <v>5</v>
      </c>
      <c r="B44" s="39"/>
      <c r="C44" s="14">
        <f>C48</f>
        <v>115206.5</v>
      </c>
      <c r="D44" s="14">
        <f t="shared" ref="D44:E44" si="16">D48</f>
        <v>89303.3</v>
      </c>
      <c r="E44" s="14">
        <f t="shared" si="16"/>
        <v>115207.5</v>
      </c>
    </row>
    <row r="45" spans="1:5" s="17" customFormat="1" ht="21" customHeight="1">
      <c r="A45" s="9" t="s">
        <v>18</v>
      </c>
      <c r="B45" s="18" t="s">
        <v>50</v>
      </c>
      <c r="C45" s="11">
        <f>C46</f>
        <v>171</v>
      </c>
      <c r="D45" s="11">
        <f>D46</f>
        <v>171</v>
      </c>
      <c r="E45" s="11">
        <f>E46</f>
        <v>171</v>
      </c>
    </row>
    <row r="46" spans="1:5" s="17" customFormat="1" ht="15.75">
      <c r="A46" s="41" t="s">
        <v>4</v>
      </c>
      <c r="B46" s="42"/>
      <c r="C46" s="11">
        <f>66+105</f>
        <v>171</v>
      </c>
      <c r="D46" s="11">
        <v>171</v>
      </c>
      <c r="E46" s="11">
        <v>171</v>
      </c>
    </row>
    <row r="47" spans="1:5" s="17" customFormat="1" ht="126">
      <c r="A47" s="9" t="s">
        <v>19</v>
      </c>
      <c r="B47" s="18" t="s">
        <v>105</v>
      </c>
      <c r="C47" s="11">
        <f>C48</f>
        <v>115206.5</v>
      </c>
      <c r="D47" s="11">
        <f>D48</f>
        <v>89303.3</v>
      </c>
      <c r="E47" s="11">
        <f>E48</f>
        <v>115207.5</v>
      </c>
    </row>
    <row r="48" spans="1:5" s="17" customFormat="1" ht="15.75">
      <c r="A48" s="38" t="s">
        <v>5</v>
      </c>
      <c r="B48" s="38"/>
      <c r="C48" s="11">
        <v>115206.5</v>
      </c>
      <c r="D48" s="11">
        <v>89303.3</v>
      </c>
      <c r="E48" s="11">
        <v>115207.5</v>
      </c>
    </row>
    <row r="49" spans="1:5" s="17" customFormat="1" ht="31.5">
      <c r="A49" s="9" t="s">
        <v>92</v>
      </c>
      <c r="B49" s="18" t="s">
        <v>97</v>
      </c>
      <c r="C49" s="11">
        <f>C50</f>
        <v>25339.1</v>
      </c>
      <c r="D49" s="11">
        <f>D50</f>
        <v>25339.1</v>
      </c>
      <c r="E49" s="11">
        <f>E50</f>
        <v>25339.1</v>
      </c>
    </row>
    <row r="50" spans="1:5" s="17" customFormat="1" ht="15.75">
      <c r="A50" s="39" t="s">
        <v>4</v>
      </c>
      <c r="B50" s="39"/>
      <c r="C50" s="11">
        <v>25339.1</v>
      </c>
      <c r="D50" s="11">
        <v>25339.1</v>
      </c>
      <c r="E50" s="11">
        <v>25339.1</v>
      </c>
    </row>
    <row r="51" spans="1:5" s="3" customFormat="1" ht="15.75">
      <c r="A51" s="19" t="s">
        <v>51</v>
      </c>
      <c r="B51" s="20" t="s">
        <v>52</v>
      </c>
      <c r="C51" s="14">
        <f>C52</f>
        <v>765.2</v>
      </c>
      <c r="D51" s="14">
        <f t="shared" ref="D51:E51" si="17">D52</f>
        <v>765.2</v>
      </c>
      <c r="E51" s="14">
        <f t="shared" si="17"/>
        <v>765.2</v>
      </c>
    </row>
    <row r="52" spans="1:5" s="3" customFormat="1" ht="15.75">
      <c r="A52" s="39" t="s">
        <v>4</v>
      </c>
      <c r="B52" s="39"/>
      <c r="C52" s="14">
        <f>C54</f>
        <v>765.2</v>
      </c>
      <c r="D52" s="14">
        <f t="shared" ref="D52:E52" si="18">D54</f>
        <v>765.2</v>
      </c>
      <c r="E52" s="14">
        <f t="shared" si="18"/>
        <v>765.2</v>
      </c>
    </row>
    <row r="53" spans="1:5" s="17" customFormat="1" ht="47.25">
      <c r="A53" s="9" t="s">
        <v>73</v>
      </c>
      <c r="B53" s="18" t="s">
        <v>63</v>
      </c>
      <c r="C53" s="11">
        <f t="shared" ref="C53:E53" si="19">C54</f>
        <v>765.2</v>
      </c>
      <c r="D53" s="11">
        <f t="shared" si="19"/>
        <v>765.2</v>
      </c>
      <c r="E53" s="11">
        <f t="shared" si="19"/>
        <v>765.2</v>
      </c>
    </row>
    <row r="54" spans="1:5" s="17" customFormat="1" ht="15.75">
      <c r="A54" s="41" t="s">
        <v>4</v>
      </c>
      <c r="B54" s="42"/>
      <c r="C54" s="11">
        <f>394.9+207.5+162.8</f>
        <v>765.2</v>
      </c>
      <c r="D54" s="11">
        <f>394.9+207.5+162.8</f>
        <v>765.2</v>
      </c>
      <c r="E54" s="11">
        <f>394.9+207.5+162.8</f>
        <v>765.2</v>
      </c>
    </row>
    <row r="55" spans="1:5" s="3" customFormat="1" ht="15.75">
      <c r="A55" s="12" t="s">
        <v>53</v>
      </c>
      <c r="B55" s="13" t="s">
        <v>54</v>
      </c>
      <c r="C55" s="14">
        <f>SUM(C56:C57)</f>
        <v>27016.5</v>
      </c>
      <c r="D55" s="14">
        <f t="shared" ref="D55:E55" si="20">SUM(D56:D57)</f>
        <v>27016.5</v>
      </c>
      <c r="E55" s="14">
        <f t="shared" si="20"/>
        <v>27016.5</v>
      </c>
    </row>
    <row r="56" spans="1:5" s="3" customFormat="1" ht="15.75">
      <c r="A56" s="39" t="s">
        <v>4</v>
      </c>
      <c r="B56" s="39"/>
      <c r="C56" s="14">
        <f>C59+C62</f>
        <v>6380.4</v>
      </c>
      <c r="D56" s="14">
        <f t="shared" ref="D56:E56" si="21">D59+D62</f>
        <v>6380.4</v>
      </c>
      <c r="E56" s="14">
        <f t="shared" si="21"/>
        <v>6380.4</v>
      </c>
    </row>
    <row r="57" spans="1:5" s="3" customFormat="1" ht="15.75">
      <c r="A57" s="39" t="s">
        <v>5</v>
      </c>
      <c r="B57" s="39"/>
      <c r="C57" s="14">
        <f>C60+C63</f>
        <v>20636.099999999999</v>
      </c>
      <c r="D57" s="14">
        <f t="shared" ref="D57:E57" si="22">D60+D63</f>
        <v>20636.099999999999</v>
      </c>
      <c r="E57" s="14">
        <f t="shared" si="22"/>
        <v>20636.099999999999</v>
      </c>
    </row>
    <row r="58" spans="1:5" s="17" customFormat="1" ht="31.5">
      <c r="A58" s="15" t="s">
        <v>56</v>
      </c>
      <c r="B58" s="16" t="s">
        <v>55</v>
      </c>
      <c r="C58" s="11">
        <f>C59+C60</f>
        <v>15183.1</v>
      </c>
      <c r="D58" s="11">
        <f t="shared" ref="D58:E58" si="23">D59+D60</f>
        <v>15183.1</v>
      </c>
      <c r="E58" s="11">
        <f t="shared" si="23"/>
        <v>15183.1</v>
      </c>
    </row>
    <row r="59" spans="1:5" s="17" customFormat="1" ht="15.75">
      <c r="A59" s="38" t="s">
        <v>4</v>
      </c>
      <c r="B59" s="38"/>
      <c r="C59" s="11">
        <v>6080.4</v>
      </c>
      <c r="D59" s="11">
        <v>6080.4</v>
      </c>
      <c r="E59" s="11">
        <v>6080.4</v>
      </c>
    </row>
    <row r="60" spans="1:5" s="17" customFormat="1" ht="15.75">
      <c r="A60" s="38" t="s">
        <v>5</v>
      </c>
      <c r="B60" s="38"/>
      <c r="C60" s="11">
        <v>9102.7000000000007</v>
      </c>
      <c r="D60" s="11">
        <v>9102.7000000000007</v>
      </c>
      <c r="E60" s="11">
        <v>9102.7000000000007</v>
      </c>
    </row>
    <row r="61" spans="1:5" s="17" customFormat="1" ht="15.75">
      <c r="A61" s="9" t="s">
        <v>57</v>
      </c>
      <c r="B61" s="18" t="s">
        <v>58</v>
      </c>
      <c r="C61" s="11">
        <f>C62+C63</f>
        <v>11833.4</v>
      </c>
      <c r="D61" s="11">
        <f t="shared" ref="D61:E61" si="24">D62+D63</f>
        <v>11833.4</v>
      </c>
      <c r="E61" s="11">
        <f t="shared" si="24"/>
        <v>11833.4</v>
      </c>
    </row>
    <row r="62" spans="1:5" s="17" customFormat="1" ht="15.75">
      <c r="A62" s="38" t="s">
        <v>4</v>
      </c>
      <c r="B62" s="38"/>
      <c r="C62" s="11">
        <v>300</v>
      </c>
      <c r="D62" s="11">
        <v>300</v>
      </c>
      <c r="E62" s="11">
        <v>300</v>
      </c>
    </row>
    <row r="63" spans="1:5" s="17" customFormat="1" ht="15.75">
      <c r="A63" s="38" t="s">
        <v>5</v>
      </c>
      <c r="B63" s="38"/>
      <c r="C63" s="11">
        <v>11533.4</v>
      </c>
      <c r="D63" s="11">
        <v>11533.4</v>
      </c>
      <c r="E63" s="11">
        <v>11533.4</v>
      </c>
    </row>
    <row r="64" spans="1:5" s="25" customFormat="1" ht="31.5">
      <c r="A64" s="22" t="s">
        <v>69</v>
      </c>
      <c r="B64" s="23" t="s">
        <v>20</v>
      </c>
      <c r="C64" s="24">
        <f>C65+C66</f>
        <v>92237.400000000023</v>
      </c>
      <c r="D64" s="24">
        <f t="shared" ref="D64:E64" si="25">D65+D66</f>
        <v>0</v>
      </c>
      <c r="E64" s="24">
        <f t="shared" si="25"/>
        <v>0</v>
      </c>
    </row>
    <row r="65" spans="1:5" s="25" customFormat="1" ht="15.75">
      <c r="A65" s="39" t="s">
        <v>4</v>
      </c>
      <c r="B65" s="39"/>
      <c r="C65" s="14">
        <f>C68+C77+C81</f>
        <v>75134.10000000002</v>
      </c>
      <c r="D65" s="14">
        <f>D68+D77+D81</f>
        <v>0</v>
      </c>
      <c r="E65" s="14">
        <f>E68+E77+E81</f>
        <v>0</v>
      </c>
    </row>
    <row r="66" spans="1:5" s="3" customFormat="1" ht="15.75">
      <c r="A66" s="39" t="s">
        <v>5</v>
      </c>
      <c r="B66" s="39"/>
      <c r="C66" s="14">
        <f>C69</f>
        <v>17103.3</v>
      </c>
      <c r="D66" s="14">
        <f t="shared" ref="D66:E66" si="26">D69</f>
        <v>0</v>
      </c>
      <c r="E66" s="14">
        <f t="shared" si="26"/>
        <v>0</v>
      </c>
    </row>
    <row r="67" spans="1:5" s="3" customFormat="1" ht="31.5">
      <c r="A67" s="19" t="s">
        <v>13</v>
      </c>
      <c r="B67" s="20" t="s">
        <v>85</v>
      </c>
      <c r="C67" s="14">
        <f>C68+C69</f>
        <v>17512.899999999998</v>
      </c>
      <c r="D67" s="14">
        <f t="shared" ref="D67:E67" si="27">D68+D69</f>
        <v>0</v>
      </c>
      <c r="E67" s="14">
        <f t="shared" si="27"/>
        <v>0</v>
      </c>
    </row>
    <row r="68" spans="1:5" s="3" customFormat="1" ht="15.75">
      <c r="A68" s="39" t="s">
        <v>4</v>
      </c>
      <c r="B68" s="39"/>
      <c r="C68" s="14">
        <f>C71+C74</f>
        <v>409.6</v>
      </c>
      <c r="D68" s="14"/>
      <c r="E68" s="14"/>
    </row>
    <row r="69" spans="1:5" s="3" customFormat="1" ht="15.75">
      <c r="A69" s="39" t="s">
        <v>5</v>
      </c>
      <c r="B69" s="39"/>
      <c r="C69" s="14">
        <f>C72+C75</f>
        <v>17103.3</v>
      </c>
      <c r="D69" s="14"/>
      <c r="E69" s="14"/>
    </row>
    <row r="70" spans="1:5" s="17" customFormat="1" ht="39" customHeight="1">
      <c r="A70" s="33" t="s">
        <v>64</v>
      </c>
      <c r="B70" s="21" t="s">
        <v>81</v>
      </c>
      <c r="C70" s="11">
        <f>C71+C72</f>
        <v>456.7</v>
      </c>
      <c r="D70" s="11">
        <f t="shared" ref="D70:E70" si="28">D71+D72</f>
        <v>0</v>
      </c>
      <c r="E70" s="11">
        <f t="shared" si="28"/>
        <v>0</v>
      </c>
    </row>
    <row r="71" spans="1:5" s="17" customFormat="1" ht="15.75">
      <c r="A71" s="38" t="s">
        <v>4</v>
      </c>
      <c r="B71" s="38"/>
      <c r="C71" s="11">
        <v>68.5</v>
      </c>
      <c r="D71" s="11"/>
      <c r="E71" s="11"/>
    </row>
    <row r="72" spans="1:5" s="17" customFormat="1" ht="15.75">
      <c r="A72" s="38" t="s">
        <v>5</v>
      </c>
      <c r="B72" s="38"/>
      <c r="C72" s="11">
        <v>388.2</v>
      </c>
      <c r="D72" s="11"/>
      <c r="E72" s="11"/>
    </row>
    <row r="73" spans="1:5" s="17" customFormat="1" ht="15.75">
      <c r="A73" s="9" t="s">
        <v>65</v>
      </c>
      <c r="B73" s="18" t="s">
        <v>98</v>
      </c>
      <c r="C73" s="11">
        <f>C74+C75</f>
        <v>17056.199999999997</v>
      </c>
      <c r="D73" s="11">
        <f t="shared" ref="D73:E73" si="29">D74</f>
        <v>0</v>
      </c>
      <c r="E73" s="11">
        <f t="shared" si="29"/>
        <v>0</v>
      </c>
    </row>
    <row r="74" spans="1:5" s="17" customFormat="1" ht="15.75">
      <c r="A74" s="38" t="s">
        <v>4</v>
      </c>
      <c r="B74" s="38"/>
      <c r="C74" s="11">
        <v>341.1</v>
      </c>
      <c r="D74" s="11"/>
      <c r="E74" s="11"/>
    </row>
    <row r="75" spans="1:5" s="17" customFormat="1" ht="15.75">
      <c r="A75" s="38" t="s">
        <v>5</v>
      </c>
      <c r="B75" s="38"/>
      <c r="C75" s="11">
        <v>16715.099999999999</v>
      </c>
      <c r="D75" s="11"/>
      <c r="E75" s="11"/>
    </row>
    <row r="76" spans="1:5" s="3" customFormat="1" ht="48.75" customHeight="1">
      <c r="A76" s="19" t="s">
        <v>14</v>
      </c>
      <c r="B76" s="20" t="s">
        <v>86</v>
      </c>
      <c r="C76" s="14">
        <f>C77</f>
        <v>1500</v>
      </c>
      <c r="D76" s="14">
        <f t="shared" ref="D76:E76" si="30">D77</f>
        <v>0</v>
      </c>
      <c r="E76" s="14">
        <f t="shared" si="30"/>
        <v>0</v>
      </c>
    </row>
    <row r="77" spans="1:5" s="3" customFormat="1" ht="15.75">
      <c r="A77" s="39" t="s">
        <v>4</v>
      </c>
      <c r="B77" s="39"/>
      <c r="C77" s="14">
        <f>C79</f>
        <v>1500</v>
      </c>
      <c r="D77" s="14"/>
      <c r="E77" s="14"/>
    </row>
    <row r="78" spans="1:5" s="17" customFormat="1" ht="15.75">
      <c r="A78" s="9" t="s">
        <v>66</v>
      </c>
      <c r="B78" s="18" t="s">
        <v>87</v>
      </c>
      <c r="C78" s="11">
        <f>C79</f>
        <v>1500</v>
      </c>
      <c r="D78" s="11">
        <f t="shared" ref="D78:E78" si="31">D79</f>
        <v>0</v>
      </c>
      <c r="E78" s="11">
        <f t="shared" si="31"/>
        <v>0</v>
      </c>
    </row>
    <row r="79" spans="1:5" s="17" customFormat="1" ht="15.75">
      <c r="A79" s="38" t="s">
        <v>4</v>
      </c>
      <c r="B79" s="38"/>
      <c r="C79" s="11">
        <v>1500</v>
      </c>
      <c r="D79" s="11"/>
      <c r="E79" s="11"/>
    </row>
    <row r="80" spans="1:5" s="3" customFormat="1" ht="47.25">
      <c r="A80" s="19" t="s">
        <v>39</v>
      </c>
      <c r="B80" s="26" t="s">
        <v>88</v>
      </c>
      <c r="C80" s="14">
        <f>C81</f>
        <v>73224.500000000015</v>
      </c>
      <c r="D80" s="14">
        <f t="shared" ref="D80:E80" si="32">D81</f>
        <v>0</v>
      </c>
      <c r="E80" s="14">
        <f t="shared" si="32"/>
        <v>0</v>
      </c>
    </row>
    <row r="81" spans="1:5" s="3" customFormat="1" ht="15.75">
      <c r="A81" s="39" t="s">
        <v>4</v>
      </c>
      <c r="B81" s="39"/>
      <c r="C81" s="14">
        <f>C83+C85</f>
        <v>73224.500000000015</v>
      </c>
      <c r="D81" s="14">
        <f t="shared" ref="D81:E81" si="33">D83</f>
        <v>0</v>
      </c>
      <c r="E81" s="14">
        <f t="shared" si="33"/>
        <v>0</v>
      </c>
    </row>
    <row r="82" spans="1:5" s="32" customFormat="1" ht="43.5" customHeight="1">
      <c r="A82" s="30" t="s">
        <v>67</v>
      </c>
      <c r="B82" s="10" t="s">
        <v>89</v>
      </c>
      <c r="C82" s="31">
        <f>C83</f>
        <v>73213.700000000012</v>
      </c>
      <c r="D82" s="31">
        <f t="shared" ref="D82:E82" si="34">D83</f>
        <v>0</v>
      </c>
      <c r="E82" s="31">
        <f t="shared" si="34"/>
        <v>0</v>
      </c>
    </row>
    <row r="83" spans="1:5" s="32" customFormat="1" ht="15.75">
      <c r="A83" s="38" t="s">
        <v>4</v>
      </c>
      <c r="B83" s="38"/>
      <c r="C83" s="11">
        <f>71376.1+1837.6</f>
        <v>73213.700000000012</v>
      </c>
      <c r="D83" s="11"/>
      <c r="E83" s="11"/>
    </row>
    <row r="84" spans="1:5" s="17" customFormat="1" ht="31.5">
      <c r="A84" s="9" t="s">
        <v>109</v>
      </c>
      <c r="B84" s="18" t="s">
        <v>68</v>
      </c>
      <c r="C84" s="11">
        <f>C85</f>
        <v>10.8</v>
      </c>
      <c r="D84" s="11">
        <f t="shared" ref="D84:E84" si="35">D85</f>
        <v>0</v>
      </c>
      <c r="E84" s="11">
        <f t="shared" si="35"/>
        <v>0</v>
      </c>
    </row>
    <row r="85" spans="1:5" s="17" customFormat="1" ht="15.75">
      <c r="A85" s="38" t="s">
        <v>4</v>
      </c>
      <c r="B85" s="38"/>
      <c r="C85" s="11">
        <v>10.8</v>
      </c>
      <c r="D85" s="11"/>
      <c r="E85" s="11"/>
    </row>
    <row r="86" spans="1:5" s="3" customFormat="1" ht="33" customHeight="1">
      <c r="A86" s="22" t="s">
        <v>70</v>
      </c>
      <c r="B86" s="23" t="s">
        <v>61</v>
      </c>
      <c r="C86" s="24">
        <f>C87+C88</f>
        <v>163207.69999999998</v>
      </c>
      <c r="D86" s="24">
        <f t="shared" ref="D86:E86" si="36">D87+D88</f>
        <v>149916.79999999999</v>
      </c>
      <c r="E86" s="24">
        <f t="shared" si="36"/>
        <v>150341.5</v>
      </c>
    </row>
    <row r="87" spans="1:5" s="3" customFormat="1" ht="15.75">
      <c r="A87" s="39" t="s">
        <v>4</v>
      </c>
      <c r="B87" s="39"/>
      <c r="C87" s="14">
        <f>C90</f>
        <v>161846.69999999998</v>
      </c>
      <c r="D87" s="14">
        <f t="shared" ref="D87:E87" si="37">D90</f>
        <v>149765.79999999999</v>
      </c>
      <c r="E87" s="14">
        <f t="shared" si="37"/>
        <v>149787.1</v>
      </c>
    </row>
    <row r="88" spans="1:5" s="3" customFormat="1" ht="15.75">
      <c r="A88" s="38" t="s">
        <v>5</v>
      </c>
      <c r="B88" s="38"/>
      <c r="C88" s="14">
        <f>C91</f>
        <v>1361</v>
      </c>
      <c r="D88" s="14">
        <f t="shared" ref="D88:E88" si="38">D91</f>
        <v>151</v>
      </c>
      <c r="E88" s="14">
        <f t="shared" si="38"/>
        <v>554.4</v>
      </c>
    </row>
    <row r="89" spans="1:5" s="3" customFormat="1" ht="31.5">
      <c r="A89" s="19" t="s">
        <v>21</v>
      </c>
      <c r="B89" s="26" t="s">
        <v>74</v>
      </c>
      <c r="C89" s="14">
        <f>C90+C91</f>
        <v>163207.69999999998</v>
      </c>
      <c r="D89" s="14">
        <f t="shared" ref="D89:E89" si="39">D90+D91</f>
        <v>149916.79999999999</v>
      </c>
      <c r="E89" s="14">
        <f t="shared" si="39"/>
        <v>150341.5</v>
      </c>
    </row>
    <row r="90" spans="1:5" s="3" customFormat="1" ht="15.75">
      <c r="A90" s="39" t="s">
        <v>4</v>
      </c>
      <c r="B90" s="39"/>
      <c r="C90" s="14">
        <f>C93+C95+C98</f>
        <v>161846.69999999998</v>
      </c>
      <c r="D90" s="14">
        <f t="shared" ref="D90:E90" si="40">D93+D95+D98</f>
        <v>149765.79999999999</v>
      </c>
      <c r="E90" s="14">
        <f t="shared" si="40"/>
        <v>149787.1</v>
      </c>
    </row>
    <row r="91" spans="1:5" s="3" customFormat="1" ht="15.75">
      <c r="A91" s="38" t="s">
        <v>5</v>
      </c>
      <c r="B91" s="38"/>
      <c r="C91" s="14">
        <f>C97</f>
        <v>1361</v>
      </c>
      <c r="D91" s="14">
        <f t="shared" ref="D91:E91" si="41">D97</f>
        <v>151</v>
      </c>
      <c r="E91" s="14">
        <f t="shared" si="41"/>
        <v>554.4</v>
      </c>
    </row>
    <row r="92" spans="1:5" s="17" customFormat="1" ht="46.5" customHeight="1">
      <c r="A92" s="9" t="s">
        <v>75</v>
      </c>
      <c r="B92" s="10" t="s">
        <v>32</v>
      </c>
      <c r="C92" s="11">
        <f>SUM(C93:C93)</f>
        <v>161191.79999999999</v>
      </c>
      <c r="D92" s="11">
        <f>SUM(D93:D93)</f>
        <v>149174.6</v>
      </c>
      <c r="E92" s="11">
        <f>SUM(E93:E93)</f>
        <v>149174.6</v>
      </c>
    </row>
    <row r="93" spans="1:5" s="17" customFormat="1" ht="15.75">
      <c r="A93" s="38" t="s">
        <v>4</v>
      </c>
      <c r="B93" s="38"/>
      <c r="C93" s="11">
        <f>150844.8+10347</f>
        <v>161191.79999999999</v>
      </c>
      <c r="D93" s="11">
        <v>149174.6</v>
      </c>
      <c r="E93" s="11">
        <v>149174.6</v>
      </c>
    </row>
    <row r="94" spans="1:5" s="17" customFormat="1" ht="31.5">
      <c r="A94" s="9" t="s">
        <v>76</v>
      </c>
      <c r="B94" s="18" t="s">
        <v>77</v>
      </c>
      <c r="C94" s="11">
        <f>C95</f>
        <v>583.29999999999995</v>
      </c>
      <c r="D94" s="11">
        <f t="shared" ref="D94:E94" si="42">D95</f>
        <v>583.29999999999995</v>
      </c>
      <c r="E94" s="11">
        <f t="shared" si="42"/>
        <v>583.29999999999995</v>
      </c>
    </row>
    <row r="95" spans="1:5" s="17" customFormat="1" ht="15.75">
      <c r="A95" s="41" t="s">
        <v>4</v>
      </c>
      <c r="B95" s="42"/>
      <c r="C95" s="11">
        <v>583.29999999999995</v>
      </c>
      <c r="D95" s="11">
        <v>583.29999999999995</v>
      </c>
      <c r="E95" s="11">
        <v>583.29999999999995</v>
      </c>
    </row>
    <row r="96" spans="1:5" s="17" customFormat="1" ht="15.75">
      <c r="A96" s="15" t="s">
        <v>106</v>
      </c>
      <c r="B96" s="16" t="s">
        <v>107</v>
      </c>
      <c r="C96" s="11">
        <f>C97+C98</f>
        <v>1432.6</v>
      </c>
      <c r="D96" s="11">
        <f t="shared" ref="D96:E96" si="43">D97+D98</f>
        <v>158.9</v>
      </c>
      <c r="E96" s="11">
        <f t="shared" si="43"/>
        <v>583.6</v>
      </c>
    </row>
    <row r="97" spans="1:5" s="17" customFormat="1" ht="15.75">
      <c r="A97" s="38" t="s">
        <v>5</v>
      </c>
      <c r="B97" s="38"/>
      <c r="C97" s="11">
        <v>1361</v>
      </c>
      <c r="D97" s="11">
        <v>151</v>
      </c>
      <c r="E97" s="11">
        <v>554.4</v>
      </c>
    </row>
    <row r="98" spans="1:5" s="17" customFormat="1" ht="15.75">
      <c r="A98" s="41" t="s">
        <v>4</v>
      </c>
      <c r="B98" s="42"/>
      <c r="C98" s="11">
        <v>71.599999999999994</v>
      </c>
      <c r="D98" s="11">
        <v>7.9</v>
      </c>
      <c r="E98" s="11">
        <v>29.2</v>
      </c>
    </row>
    <row r="99" spans="1:5" s="25" customFormat="1" ht="47.25">
      <c r="A99" s="22" t="s">
        <v>71</v>
      </c>
      <c r="B99" s="23" t="s">
        <v>36</v>
      </c>
      <c r="C99" s="24">
        <f>C100</f>
        <v>7134.9</v>
      </c>
      <c r="D99" s="24">
        <f t="shared" ref="D99:E99" si="44">D100</f>
        <v>7134.9</v>
      </c>
      <c r="E99" s="24">
        <f t="shared" si="44"/>
        <v>7134.9</v>
      </c>
    </row>
    <row r="100" spans="1:5" s="3" customFormat="1" ht="15.75">
      <c r="A100" s="39" t="s">
        <v>4</v>
      </c>
      <c r="B100" s="39"/>
      <c r="C100" s="14">
        <f>C102+C104</f>
        <v>7134.9</v>
      </c>
      <c r="D100" s="14">
        <f>D102+D104</f>
        <v>7134.9</v>
      </c>
      <c r="E100" s="14">
        <f>E102+E104</f>
        <v>7134.9</v>
      </c>
    </row>
    <row r="101" spans="1:5" s="3" customFormat="1" ht="141.75">
      <c r="A101" s="19" t="s">
        <v>22</v>
      </c>
      <c r="B101" s="26" t="s">
        <v>99</v>
      </c>
      <c r="C101" s="14">
        <f>SUM(C102:C102)</f>
        <v>4290.8</v>
      </c>
      <c r="D101" s="14">
        <f>SUM(D102:D102)</f>
        <v>4290.8</v>
      </c>
      <c r="E101" s="14">
        <f>SUM(E102:E102)</f>
        <v>4290.8</v>
      </c>
    </row>
    <row r="102" spans="1:5" s="3" customFormat="1" ht="15.75">
      <c r="A102" s="39" t="s">
        <v>4</v>
      </c>
      <c r="B102" s="39"/>
      <c r="C102" s="14">
        <v>4290.8</v>
      </c>
      <c r="D102" s="14">
        <v>4290.8</v>
      </c>
      <c r="E102" s="14">
        <v>4290.8</v>
      </c>
    </row>
    <row r="103" spans="1:5" s="3" customFormat="1" ht="63">
      <c r="A103" s="19" t="s">
        <v>23</v>
      </c>
      <c r="B103" s="26" t="s">
        <v>34</v>
      </c>
      <c r="C103" s="14">
        <f>SUM(C104:C104)</f>
        <v>2844.1</v>
      </c>
      <c r="D103" s="14">
        <f>SUM(D104:D104)</f>
        <v>2844.1</v>
      </c>
      <c r="E103" s="14">
        <f>SUM(E104:E104)</f>
        <v>2844.1</v>
      </c>
    </row>
    <row r="104" spans="1:5" s="3" customFormat="1" ht="15.75">
      <c r="A104" s="39" t="s">
        <v>4</v>
      </c>
      <c r="B104" s="39"/>
      <c r="C104" s="14">
        <f>103.6+662.5+418+1660</f>
        <v>2844.1</v>
      </c>
      <c r="D104" s="14">
        <f t="shared" ref="D104:E104" si="45">103.6+662.5+418+1660</f>
        <v>2844.1</v>
      </c>
      <c r="E104" s="14">
        <f t="shared" si="45"/>
        <v>2844.1</v>
      </c>
    </row>
    <row r="105" spans="1:5" s="3" customFormat="1" ht="47.25">
      <c r="A105" s="22" t="s">
        <v>72</v>
      </c>
      <c r="B105" s="23" t="s">
        <v>78</v>
      </c>
      <c r="C105" s="24">
        <f>C106+C107+C108</f>
        <v>59302.700000000004</v>
      </c>
      <c r="D105" s="24">
        <f t="shared" ref="D105:E105" si="46">D106+D107+D108</f>
        <v>61652.299999999996</v>
      </c>
      <c r="E105" s="24">
        <f t="shared" si="46"/>
        <v>57848</v>
      </c>
    </row>
    <row r="106" spans="1:5" s="3" customFormat="1" ht="15.75">
      <c r="A106" s="39" t="s">
        <v>4</v>
      </c>
      <c r="B106" s="39"/>
      <c r="C106" s="14">
        <f>C110</f>
        <v>1279.9000000000001</v>
      </c>
      <c r="D106" s="14">
        <f t="shared" ref="D106:E106" si="47">D110</f>
        <v>1303.7</v>
      </c>
      <c r="E106" s="14">
        <f t="shared" si="47"/>
        <v>1300.8</v>
      </c>
    </row>
    <row r="107" spans="1:5" s="3" customFormat="1" ht="15.75">
      <c r="A107" s="39" t="s">
        <v>5</v>
      </c>
      <c r="B107" s="39"/>
      <c r="C107" s="14">
        <f>C111+C114</f>
        <v>57076.4</v>
      </c>
      <c r="D107" s="14">
        <f>D111+D114</f>
        <v>58949</v>
      </c>
      <c r="E107" s="14">
        <f>E111+E114</f>
        <v>55203.899999999994</v>
      </c>
    </row>
    <row r="108" spans="1:5" s="3" customFormat="1" ht="15.75">
      <c r="A108" s="47" t="s">
        <v>108</v>
      </c>
      <c r="B108" s="48"/>
      <c r="C108" s="14">
        <f>C112</f>
        <v>946.4</v>
      </c>
      <c r="D108" s="14">
        <f t="shared" ref="D108:E108" si="48">D112</f>
        <v>1399.6</v>
      </c>
      <c r="E108" s="14">
        <f t="shared" si="48"/>
        <v>1343.3</v>
      </c>
    </row>
    <row r="109" spans="1:5" s="3" customFormat="1" ht="15.75">
      <c r="A109" s="19" t="s">
        <v>24</v>
      </c>
      <c r="B109" s="26" t="s">
        <v>79</v>
      </c>
      <c r="C109" s="14">
        <f>C110+C111+C112</f>
        <v>25597.4</v>
      </c>
      <c r="D109" s="14">
        <f t="shared" ref="D109:E109" si="49">D110+D111+D112</f>
        <v>26074.399999999998</v>
      </c>
      <c r="E109" s="14">
        <f t="shared" si="49"/>
        <v>26015.199999999997</v>
      </c>
    </row>
    <row r="110" spans="1:5" s="3" customFormat="1" ht="15.75">
      <c r="A110" s="39" t="s">
        <v>4</v>
      </c>
      <c r="B110" s="39"/>
      <c r="C110" s="14">
        <v>1279.9000000000001</v>
      </c>
      <c r="D110" s="14">
        <v>1303.7</v>
      </c>
      <c r="E110" s="14">
        <v>1300.8</v>
      </c>
    </row>
    <row r="111" spans="1:5" s="3" customFormat="1" ht="15.75">
      <c r="A111" s="39" t="s">
        <v>5</v>
      </c>
      <c r="B111" s="39"/>
      <c r="C111" s="14">
        <v>23371.1</v>
      </c>
      <c r="D111" s="14">
        <v>23371.1</v>
      </c>
      <c r="E111" s="14">
        <v>23371.1</v>
      </c>
    </row>
    <row r="112" spans="1:5" s="3" customFormat="1" ht="15.75">
      <c r="A112" s="47" t="s">
        <v>108</v>
      </c>
      <c r="B112" s="48"/>
      <c r="C112" s="14">
        <v>946.4</v>
      </c>
      <c r="D112" s="14">
        <v>1399.6</v>
      </c>
      <c r="E112" s="14">
        <v>1343.3</v>
      </c>
    </row>
    <row r="113" spans="1:5" s="3" customFormat="1" ht="63">
      <c r="A113" s="19" t="s">
        <v>25</v>
      </c>
      <c r="B113" s="26" t="s">
        <v>33</v>
      </c>
      <c r="C113" s="14">
        <f>SUM(C114:C114)</f>
        <v>33705.300000000003</v>
      </c>
      <c r="D113" s="14">
        <f>SUM(D114:D114)</f>
        <v>35577.9</v>
      </c>
      <c r="E113" s="14">
        <f>SUM(E114:E114)</f>
        <v>31832.799999999999</v>
      </c>
    </row>
    <row r="114" spans="1:5" s="3" customFormat="1" ht="15.75">
      <c r="A114" s="39" t="s">
        <v>5</v>
      </c>
      <c r="B114" s="39"/>
      <c r="C114" s="14">
        <v>33705.300000000003</v>
      </c>
      <c r="D114" s="14">
        <v>35577.9</v>
      </c>
      <c r="E114" s="14">
        <v>31832.799999999999</v>
      </c>
    </row>
    <row r="115" spans="1:5" s="3" customFormat="1" ht="31.5">
      <c r="A115" s="22" t="s">
        <v>40</v>
      </c>
      <c r="B115" s="23" t="s">
        <v>35</v>
      </c>
      <c r="C115" s="24">
        <f>C116+C117</f>
        <v>437.7</v>
      </c>
      <c r="D115" s="24">
        <f t="shared" ref="D115:E115" si="50">D116+D117</f>
        <v>437.7</v>
      </c>
      <c r="E115" s="24">
        <f t="shared" si="50"/>
        <v>437.7</v>
      </c>
    </row>
    <row r="116" spans="1:5" s="3" customFormat="1" ht="15.75">
      <c r="A116" s="39" t="s">
        <v>4</v>
      </c>
      <c r="B116" s="39"/>
      <c r="C116" s="14">
        <f>C121</f>
        <v>328</v>
      </c>
      <c r="D116" s="14">
        <f t="shared" ref="D116:E116" si="51">D121</f>
        <v>328</v>
      </c>
      <c r="E116" s="14">
        <f t="shared" si="51"/>
        <v>328</v>
      </c>
    </row>
    <row r="117" spans="1:5" s="3" customFormat="1" ht="15.75">
      <c r="A117" s="39" t="s">
        <v>5</v>
      </c>
      <c r="B117" s="39"/>
      <c r="C117" s="14">
        <f>C119</f>
        <v>109.7</v>
      </c>
      <c r="D117" s="14">
        <f t="shared" ref="D117:E117" si="52">D119</f>
        <v>109.7</v>
      </c>
      <c r="E117" s="14">
        <f t="shared" si="52"/>
        <v>109.7</v>
      </c>
    </row>
    <row r="118" spans="1:5" s="3" customFormat="1" ht="63">
      <c r="A118" s="19" t="s">
        <v>26</v>
      </c>
      <c r="B118" s="26" t="s">
        <v>93</v>
      </c>
      <c r="C118" s="14">
        <f>SUM(C119:C119)</f>
        <v>109.7</v>
      </c>
      <c r="D118" s="14">
        <f>SUM(D119:D119)</f>
        <v>109.7</v>
      </c>
      <c r="E118" s="14">
        <f>SUM(E119:E119)</f>
        <v>109.7</v>
      </c>
    </row>
    <row r="119" spans="1:5" s="3" customFormat="1" ht="15.75">
      <c r="A119" s="39" t="s">
        <v>5</v>
      </c>
      <c r="B119" s="39"/>
      <c r="C119" s="14">
        <v>109.7</v>
      </c>
      <c r="D119" s="14">
        <v>109.7</v>
      </c>
      <c r="E119" s="14">
        <v>109.7</v>
      </c>
    </row>
    <row r="120" spans="1:5" s="3" customFormat="1" ht="31.5" customHeight="1">
      <c r="A120" s="19" t="s">
        <v>27</v>
      </c>
      <c r="B120" s="34" t="s">
        <v>38</v>
      </c>
      <c r="C120" s="14">
        <f>C121</f>
        <v>328</v>
      </c>
      <c r="D120" s="14">
        <f>D121</f>
        <v>328</v>
      </c>
      <c r="E120" s="14">
        <f>E121</f>
        <v>328</v>
      </c>
    </row>
    <row r="121" spans="1:5" s="3" customFormat="1" ht="15.75">
      <c r="A121" s="39" t="s">
        <v>4</v>
      </c>
      <c r="B121" s="39"/>
      <c r="C121" s="14">
        <v>328</v>
      </c>
      <c r="D121" s="14">
        <v>328</v>
      </c>
      <c r="E121" s="14">
        <v>328</v>
      </c>
    </row>
    <row r="122" spans="1:5" s="25" customFormat="1" ht="47.25">
      <c r="A122" s="22" t="s">
        <v>41</v>
      </c>
      <c r="B122" s="23" t="s">
        <v>37</v>
      </c>
      <c r="C122" s="24">
        <f>SUM(C123:C123)</f>
        <v>72620.5</v>
      </c>
      <c r="D122" s="24">
        <f>SUM(D123:D123)</f>
        <v>71872.399999999994</v>
      </c>
      <c r="E122" s="24">
        <f>SUM(E123:E123)</f>
        <v>71872.399999999994</v>
      </c>
    </row>
    <row r="123" spans="1:5" s="3" customFormat="1" ht="15.75">
      <c r="A123" s="39" t="s">
        <v>5</v>
      </c>
      <c r="B123" s="39"/>
      <c r="C123" s="14">
        <f>C125+C127</f>
        <v>72620.5</v>
      </c>
      <c r="D123" s="14">
        <f t="shared" ref="D123:E123" si="53">D125+D127</f>
        <v>71872.399999999994</v>
      </c>
      <c r="E123" s="14">
        <f t="shared" si="53"/>
        <v>71872.399999999994</v>
      </c>
    </row>
    <row r="124" spans="1:5" s="3" customFormat="1" ht="47.25">
      <c r="A124" s="19" t="s">
        <v>28</v>
      </c>
      <c r="B124" s="26" t="s">
        <v>101</v>
      </c>
      <c r="C124" s="14">
        <f>SUM(C125:C125)</f>
        <v>809.4</v>
      </c>
      <c r="D124" s="14">
        <f>SUM(D125:D125)</f>
        <v>809.4</v>
      </c>
      <c r="E124" s="14">
        <f>SUM(E125:E125)</f>
        <v>809.4</v>
      </c>
    </row>
    <row r="125" spans="1:5" s="3" customFormat="1" ht="15.75">
      <c r="A125" s="39" t="s">
        <v>5</v>
      </c>
      <c r="B125" s="39"/>
      <c r="C125" s="14">
        <v>809.4</v>
      </c>
      <c r="D125" s="14">
        <v>809.4</v>
      </c>
      <c r="E125" s="14">
        <v>809.4</v>
      </c>
    </row>
    <row r="126" spans="1:5" s="3" customFormat="1" ht="78.75">
      <c r="A126" s="27" t="s">
        <v>29</v>
      </c>
      <c r="B126" s="28" t="s">
        <v>80</v>
      </c>
      <c r="C126" s="29">
        <f>SUM(C127:C127)</f>
        <v>71811.100000000006</v>
      </c>
      <c r="D126" s="29">
        <f>SUM(D127:D127)</f>
        <v>71063</v>
      </c>
      <c r="E126" s="29">
        <f>SUM(E127:E127)</f>
        <v>71063</v>
      </c>
    </row>
    <row r="127" spans="1:5" s="3" customFormat="1" ht="15.75">
      <c r="A127" s="40" t="s">
        <v>5</v>
      </c>
      <c r="B127" s="40"/>
      <c r="C127" s="29">
        <v>71811.100000000006</v>
      </c>
      <c r="D127" s="29">
        <v>71063</v>
      </c>
      <c r="E127" s="29">
        <v>71063</v>
      </c>
    </row>
    <row r="128" spans="1:5" s="25" customFormat="1" ht="15.75">
      <c r="A128" s="22" t="s">
        <v>110</v>
      </c>
      <c r="B128" s="23" t="s">
        <v>111</v>
      </c>
      <c r="C128" s="24">
        <f>C129+C130</f>
        <v>0</v>
      </c>
      <c r="D128" s="24">
        <f t="shared" ref="D128:E128" si="54">D129+D130</f>
        <v>73050.899999999994</v>
      </c>
      <c r="E128" s="24">
        <f t="shared" si="54"/>
        <v>73050.899999999994</v>
      </c>
    </row>
    <row r="129" spans="1:5" s="25" customFormat="1" ht="15.75">
      <c r="A129" s="39" t="s">
        <v>4</v>
      </c>
      <c r="B129" s="39"/>
      <c r="C129" s="14">
        <v>0</v>
      </c>
      <c r="D129" s="14">
        <f>D132+D135+D137</f>
        <v>72662.7</v>
      </c>
      <c r="E129" s="14">
        <f>E132+E135+E137</f>
        <v>72662.7</v>
      </c>
    </row>
    <row r="130" spans="1:5" s="3" customFormat="1" ht="15.75">
      <c r="A130" s="39" t="s">
        <v>5</v>
      </c>
      <c r="B130" s="39"/>
      <c r="C130" s="14">
        <v>0</v>
      </c>
      <c r="D130" s="14">
        <f>D133</f>
        <v>388.2</v>
      </c>
      <c r="E130" s="14">
        <f>E133</f>
        <v>388.2</v>
      </c>
    </row>
    <row r="131" spans="1:5" s="17" customFormat="1" ht="39" customHeight="1">
      <c r="A131" s="33" t="s">
        <v>112</v>
      </c>
      <c r="B131" s="21" t="s">
        <v>81</v>
      </c>
      <c r="C131" s="11">
        <f>C132+C133</f>
        <v>0</v>
      </c>
      <c r="D131" s="11">
        <f t="shared" ref="D131:E131" si="55">D132+D133</f>
        <v>456.7</v>
      </c>
      <c r="E131" s="11">
        <f t="shared" si="55"/>
        <v>456.7</v>
      </c>
    </row>
    <row r="132" spans="1:5" s="17" customFormat="1" ht="15.75">
      <c r="A132" s="38" t="s">
        <v>4</v>
      </c>
      <c r="B132" s="38"/>
      <c r="C132" s="11">
        <v>0</v>
      </c>
      <c r="D132" s="11">
        <v>68.5</v>
      </c>
      <c r="E132" s="11">
        <v>68.5</v>
      </c>
    </row>
    <row r="133" spans="1:5" s="17" customFormat="1" ht="15.75">
      <c r="A133" s="38" t="s">
        <v>5</v>
      </c>
      <c r="B133" s="38"/>
      <c r="C133" s="11">
        <v>0</v>
      </c>
      <c r="D133" s="11">
        <v>388.2</v>
      </c>
      <c r="E133" s="11">
        <v>388.2</v>
      </c>
    </row>
    <row r="134" spans="1:5" s="17" customFormat="1" ht="15.75">
      <c r="A134" s="9" t="s">
        <v>113</v>
      </c>
      <c r="B134" s="18" t="s">
        <v>87</v>
      </c>
      <c r="C134" s="11">
        <f>C135</f>
        <v>0</v>
      </c>
      <c r="D134" s="11">
        <f t="shared" ref="D134:E134" si="56">D135</f>
        <v>1500</v>
      </c>
      <c r="E134" s="11">
        <f t="shared" si="56"/>
        <v>1500</v>
      </c>
    </row>
    <row r="135" spans="1:5" s="17" customFormat="1" ht="15.75">
      <c r="A135" s="38" t="s">
        <v>4</v>
      </c>
      <c r="B135" s="38"/>
      <c r="C135" s="11">
        <v>0</v>
      </c>
      <c r="D135" s="11">
        <v>1500</v>
      </c>
      <c r="E135" s="11">
        <v>1500</v>
      </c>
    </row>
    <row r="136" spans="1:5" s="32" customFormat="1" ht="43.5" customHeight="1">
      <c r="A136" s="30" t="s">
        <v>114</v>
      </c>
      <c r="B136" s="10" t="s">
        <v>89</v>
      </c>
      <c r="C136" s="31">
        <v>0</v>
      </c>
      <c r="D136" s="31">
        <f t="shared" ref="D136:E136" si="57">D137</f>
        <v>71094.2</v>
      </c>
      <c r="E136" s="31">
        <f t="shared" si="57"/>
        <v>71094.2</v>
      </c>
    </row>
    <row r="137" spans="1:5" s="32" customFormat="1" ht="15.75">
      <c r="A137" s="38" t="s">
        <v>4</v>
      </c>
      <c r="B137" s="38"/>
      <c r="C137" s="11">
        <v>0</v>
      </c>
      <c r="D137" s="11">
        <v>71094.2</v>
      </c>
      <c r="E137" s="11">
        <v>71094.2</v>
      </c>
    </row>
  </sheetData>
  <mergeCells count="82">
    <mergeCell ref="A91:B91"/>
    <mergeCell ref="A112:B112"/>
    <mergeCell ref="A108:B108"/>
    <mergeCell ref="A12:B12"/>
    <mergeCell ref="A95:B95"/>
    <mergeCell ref="A13:B13"/>
    <mergeCell ref="A19:B19"/>
    <mergeCell ref="A85:B85"/>
    <mergeCell ref="A83:B83"/>
    <mergeCell ref="A65:B65"/>
    <mergeCell ref="A74:B74"/>
    <mergeCell ref="A22:B22"/>
    <mergeCell ref="A26:B26"/>
    <mergeCell ref="A28:B28"/>
    <mergeCell ref="A24:B24"/>
    <mergeCell ref="A20:B20"/>
    <mergeCell ref="A81:B81"/>
    <mergeCell ref="A72:B72"/>
    <mergeCell ref="A11:B11"/>
    <mergeCell ref="A68:B68"/>
    <mergeCell ref="A69:B69"/>
    <mergeCell ref="A77:B77"/>
    <mergeCell ref="A14:B14"/>
    <mergeCell ref="A87:B87"/>
    <mergeCell ref="A66:B66"/>
    <mergeCell ref="A16:B16"/>
    <mergeCell ref="A17:B17"/>
    <mergeCell ref="A43:B43"/>
    <mergeCell ref="A44:B44"/>
    <mergeCell ref="A52:B52"/>
    <mergeCell ref="A56:B56"/>
    <mergeCell ref="A57:B57"/>
    <mergeCell ref="A71:B71"/>
    <mergeCell ref="A39:B39"/>
    <mergeCell ref="A35:B35"/>
    <mergeCell ref="A50:B50"/>
    <mergeCell ref="A30:B30"/>
    <mergeCell ref="A75:B75"/>
    <mergeCell ref="A37:B37"/>
    <mergeCell ref="A4:E4"/>
    <mergeCell ref="A5:E5"/>
    <mergeCell ref="A6:E6"/>
    <mergeCell ref="A7:E7"/>
    <mergeCell ref="D8:E8"/>
    <mergeCell ref="D2:E2"/>
    <mergeCell ref="A125:B125"/>
    <mergeCell ref="A100:B100"/>
    <mergeCell ref="A90:B90"/>
    <mergeCell ref="A123:B123"/>
    <mergeCell ref="A116:B116"/>
    <mergeCell ref="A117:B117"/>
    <mergeCell ref="A121:B121"/>
    <mergeCell ref="A110:B110"/>
    <mergeCell ref="A111:B111"/>
    <mergeCell ref="A106:B106"/>
    <mergeCell ref="A107:B107"/>
    <mergeCell ref="A104:B104"/>
    <mergeCell ref="A102:B102"/>
    <mergeCell ref="A93:B93"/>
    <mergeCell ref="A79:B79"/>
    <mergeCell ref="A127:B127"/>
    <mergeCell ref="A63:B63"/>
    <mergeCell ref="A41:B41"/>
    <mergeCell ref="A32:B32"/>
    <mergeCell ref="A33:B33"/>
    <mergeCell ref="A46:B46"/>
    <mergeCell ref="A48:B48"/>
    <mergeCell ref="A54:B54"/>
    <mergeCell ref="A59:B59"/>
    <mergeCell ref="A60:B60"/>
    <mergeCell ref="A62:B62"/>
    <mergeCell ref="A114:B114"/>
    <mergeCell ref="A119:B119"/>
    <mergeCell ref="A98:B98"/>
    <mergeCell ref="A97:B97"/>
    <mergeCell ref="A88:B88"/>
    <mergeCell ref="A137:B137"/>
    <mergeCell ref="A133:B133"/>
    <mergeCell ref="A135:B135"/>
    <mergeCell ref="A129:B129"/>
    <mergeCell ref="A130:B130"/>
    <mergeCell ref="A132:B132"/>
  </mergeCells>
  <printOptions horizontalCentered="1"/>
  <pageMargins left="0.59055118110236227" right="0.11811023622047245" top="0.35433070866141736" bottom="0.59055118110236227" header="0.31496062992125984" footer="0.31496062992125984"/>
  <pageSetup paperSize="9" scale="66" firstPageNumber="345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2020-10-27T17:44:33Z</dcterms:modified>
</cp:coreProperties>
</file>