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 " sheetId="1" r:id="rId1"/>
  </sheets>
  <definedNames>
    <definedName name="_xlnm.Print_Titles" localSheetId="0">'Приложение 1 '!$8:$9</definedName>
    <definedName name="_xlnm.Print_Area" localSheetId="0">'Приложение 1 '!$A$1:$C$160</definedName>
    <definedName name="сумм">#REF!</definedName>
  </definedNames>
  <calcPr fullCalcOnLoad="1"/>
</workbook>
</file>

<file path=xl/sharedStrings.xml><?xml version="1.0" encoding="utf-8"?>
<sst xmlns="http://schemas.openxmlformats.org/spreadsheetml/2006/main" count="310" uniqueCount="305">
  <si>
    <t>к решению Думы города Урай</t>
  </si>
  <si>
    <t>Наименование показателя</t>
  </si>
  <si>
    <t>Код бюджетной классификации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</si>
  <si>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</si>
  <si>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</si>
  <si>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</si>
  <si>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</si>
  <si>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</si>
  <si>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</si>
  <si>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</si>
  <si>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000 1 01 02020 01 0000 110</t>
  </si>
  <si>
    <t>НАЛОГИ НА СОВОКУПНЫЙ ДОХОД</t>
  </si>
  <si>
    <t>000 1 05 00000 00 0000 000</t>
  </si>
  <si>
    <t>000 1 05 01000 00 0000 110</t>
  </si>
  <si>
    <t>Единый налог на вмененный доход для отдельных видов деятельности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</si>
  <si>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</si>
  <si>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</si>
  <si>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</si>
  <si>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</si>
  <si>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000 1 06 01020 04 0000 110</t>
  </si>
  <si>
    <t>Земельный налог</t>
  </si>
  <si>
    <t>000 1 06 06000 00 0000 110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</si>
  <si>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</si>
  <si>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</si>
  <si>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</si>
  <si>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</si>
  <si>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</si>
  <si>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</si>
  <si>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</si>
  <si>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</si>
  <si>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</si>
  <si>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-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</si>
  <si>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000 1 11 05000 00 0000 120</t>
  </si>
  <si>
    <t xml:space="preserve"> -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</si>
  <si>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000 1 11 05020 00 0000 120</t>
  </si>
  <si>
    <t>000 1 11 05024 04 0000 120</t>
  </si>
  <si>
    <t>000 1 11 09000 00 0000 120</t>
  </si>
  <si>
    <t>000 1 11 09040 00 0000 120</t>
  </si>
  <si>
    <t>000 1 11 09044 04 0000 120</t>
  </si>
  <si>
    <t>ПЛАТЕЖИ ПРИ ПОЛЬЗОВАНИИ ПРИРОДНЫМИ РЕСУРСАМИ</t>
  </si>
  <si>
    <t>000 1 12 00000 00 0000 000</t>
  </si>
  <si>
    <t>000 1 13 00000 00 0000 000</t>
  </si>
  <si>
    <t>ДОХОДЫ ОТ ПРОДАЖИ МАТЕРИАЛЬНЫХ И НЕМАТЕРИАЛЬНЫХ АКТИВОВ</t>
  </si>
  <si>
    <t>000 1 14 00000 00 0000 000</t>
  </si>
  <si>
    <t>000 1 14 02000 00 0000 000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</si>
  <si>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</si>
  <si>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</si>
  <si>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</si>
  <si>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000 1 14 06012 04 0000 430</t>
  </si>
  <si>
    <t>ШТРАФЫ, САНКЦИИ, ВОЗМЕЩЕНИЕ УЩЕРБА</t>
  </si>
  <si>
    <t>000 1 16 00000 00 0000 000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</si>
  <si>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</si>
  <si>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</si>
  <si>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</si>
  <si>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</si>
  <si>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</si>
  <si>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</si>
  <si>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 xml:space="preserve"> - дотации бюджетам городских округов на поддержку мер по обеспечению сбалансированности бюджетов</t>
  </si>
  <si>
    <t>Прочие субсидии</t>
  </si>
  <si>
    <t>Субвенции бюджетам на государственную регистрацию актов гражданского состояния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</si>
  <si>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</si>
  <si>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</si>
  <si>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</si>
  <si>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БЕЗВОЗМЕЗДНЫЕ ПОСТУПЛЕНИЯ</t>
  </si>
  <si>
    <t xml:space="preserve"> -прочие безвозмездные поступления в бюджеты городских округов</t>
  </si>
  <si>
    <t>ИТОГО ДОХОДОВ</t>
  </si>
  <si>
    <t xml:space="preserve"> - дотации бюджетам городских округов на выравнивание бюджетной обеспеченности </t>
  </si>
  <si>
    <t xml:space="preserve"> -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</si>
  <si>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 </t>
  </si>
  <si>
    <t>000 1 11 05010 00 0000 120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</si>
  <si>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</si>
  <si>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000 1 01 02030 01 0000 110</t>
  </si>
  <si>
    <t>000 1 01 02040 01 0000 110</t>
  </si>
  <si>
    <t>Налог, взимаемый в связи с применением упрощенной системы налогообложения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</si>
  <si>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</si>
  <si>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</si>
  <si>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</si>
  <si>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</si>
  <si>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000 1 05 01011 01 0000 110</t>
  </si>
  <si>
    <t>000 1 05 01021 01 0000 110</t>
  </si>
  <si>
    <t>000 1 05 02010 02 0000 110</t>
  </si>
  <si>
    <t>000 1 11 05012 04  0000 120</t>
  </si>
  <si>
    <t>000 1 14 02043 04 0000 410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</si>
  <si>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</si>
  <si>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Прочие доходы от оказания платных услуг  (работ)</t>
  </si>
  <si>
    <t>000 1 13 01990 00 0000 130</t>
  </si>
  <si>
    <t>000 1 13 01994 04 0000 130</t>
  </si>
  <si>
    <t xml:space="preserve"> - прочие доходы от оказания платных услуг (работ) получателями средств бюджетов городских округов</t>
  </si>
  <si>
    <t>Прочие доходы от компенсации затрат государства</t>
  </si>
  <si>
    <t>000 1 13 02990 00 0000 130</t>
  </si>
  <si>
    <t xml:space="preserve"> - прочие доходы от  компенсации затрат бюджетов городских округов</t>
  </si>
  <si>
    <t>000 1 13 02994 04 0000 130</t>
  </si>
  <si>
    <t>Единый сельскохозяйственный налог</t>
  </si>
  <si>
    <t>000 1 05 03000 01 0000 110</t>
  </si>
  <si>
    <t>000 1 05 03010 01 0000 110</t>
  </si>
  <si>
    <t>000 1 12 01010 01 0000 120</t>
  </si>
  <si>
    <t>000 1 12 01030 01 0000 120</t>
  </si>
  <si>
    <t>000 1 12 01040 01 0000 120</t>
  </si>
  <si>
    <t>ПРОЧИЕ НЕНАЛОГОВЫЕ ДОХОДЫ</t>
  </si>
  <si>
    <t>000 1 17 00000 00 0000 000</t>
  </si>
  <si>
    <t xml:space="preserve">Прочие неналоговые доходы бюджетов городских округов </t>
  </si>
  <si>
    <t>000 1 17 05040 04 0000 180</t>
  </si>
  <si>
    <t xml:space="preserve">Государственная  пошлина   за   выдачу   органом  местного   самоуправления   городского    округа специального   разрешения   на движение по автомобильным  дорогам   транспортных   средств,  осуществляющих перевозки  опасных,  тяжеловесных и (или) крупногабаритных грузов,  зачисляемая  в бюджеты городских округов
</t>
  </si>
  <si>
    <t xml:space="preserve">   000  1 08 07173 01 0000 110
</t>
  </si>
  <si>
    <t>000 1 05 04000 02 0000 110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</si>
  <si>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</si>
  <si>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</si>
  <si>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</si>
  <si>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</si>
  <si>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</si>
  <si>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</si>
  <si>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</si>
  <si>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000 1 03 02230 01 0000 110</t>
  </si>
  <si>
    <t>000 1 03 02240 01 0000 110</t>
  </si>
  <si>
    <t>000 1 03 02250 01 0000 110</t>
  </si>
  <si>
    <t>000 1 05 02000 02 0000 110</t>
  </si>
  <si>
    <t>Налог на имущество физических лиц, взимаемый по ставкам, применяемым к объектам налогообложения, расположенным в границах  городских округов</t>
  </si>
  <si>
    <t>000 1 08 07170 01 0000 110</t>
  </si>
  <si>
    <t>000 1 11 01040 04 0000 120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</si>
  <si>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</si>
  <si>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- доходы, получаемые в виде арендной платы, а также средства от продажи права на заключение договоров аренды за земли, находящиеся в  собственности городских округов (за исключением земельных участков  муниципальных бюджетных и автономных учреждений)
</t>
  </si>
  <si>
    <t xml:space="preserve"> 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</si>
  <si>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000 1 12 01000 01 0000 120</t>
  </si>
  <si>
    <t>Плата за негативное воздействие на окружающую среду</t>
  </si>
  <si>
    <t xml:space="preserve"> -плата за выбросы загрязняющих веществ в атмосферный воздух стационарными объектами</t>
  </si>
  <si>
    <t xml:space="preserve"> - плата за сбросы загрязняющих веществ в водные объекты</t>
  </si>
  <si>
    <t>Доходы от оказания платных услуг (работ)</t>
  </si>
  <si>
    <t>000 1 13 01000 00 0000 130</t>
  </si>
  <si>
    <t>Доходы от компенсации затрат государства</t>
  </si>
  <si>
    <t>000 1 13 02000 00 0000 130</t>
  </si>
  <si>
    <t>000 1 14 02040 04 0000 410</t>
  </si>
  <si>
    <t xml:space="preserve">  - доходы от реализации иного имущества, 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 основных средств по указанному имуществу</t>
  </si>
  <si>
    <t xml:space="preserve">СУБСИДИИ БЮДЖЕТАМ БЮДЖЕТНОЙ СИСТЕМЫ РОССИЙСКОЙ ФЕДЕРАЦИИ (МЕЖБЮДЖЕТНЫЕ СУБСИДИИ)               </t>
  </si>
  <si>
    <t xml:space="preserve"> - прочие субсидии бюджетам городских округов</t>
  </si>
  <si>
    <t>Прочие безвозмездные поступления в бюджеты городских округов</t>
  </si>
  <si>
    <t>Прочие неналоговые доходы</t>
  </si>
  <si>
    <t>000 1 17 05000 00 0000 180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</si>
  <si>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</si>
  <si>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</si>
  <si>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</si>
  <si>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ВОЗВРАТ ОСТАТКОВ СУБСИДИЙ,  СУБВЕНЦИЙ  И ИНЫХ МЕЖБЮДЖЕТНЫХ  ТРАНСФЕРТОВ,  ИМЕЮЩИХ ЦЕЛЕВОЕ НАЗНАЧЕНИЕ, ПРОШЛЫХ ЛЕТ
</t>
  </si>
  <si>
    <t>000 1 14 06024 04 0000 430</t>
  </si>
  <si>
    <t>000 1 14 06020 00 0000 430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</si>
  <si>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</si>
  <si>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000 1 11 01000 00 0000 120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</si>
  <si>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</si>
  <si>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 , находящихся в государственной и муниципальной собственности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</si>
  <si>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</si>
  <si>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- 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</si>
  <si>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</si>
  <si>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Приложение 1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</si>
  <si>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</si>
  <si>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Земельный налог с организаций</t>
  </si>
  <si>
    <t>000 1 06 06032 04 0000 110</t>
  </si>
  <si>
    <t xml:space="preserve"> - 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</si>
  <si>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</si>
  <si>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</si>
  <si>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</si>
  <si>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 xml:space="preserve"> -земельный налог с физических лиц, обладающих земельным участком, расположенным в границах городских округов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</si>
  <si>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</si>
  <si>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Налог, взимаемый с налогоплательщиков, выбравших в качестве объекта налогообложения доходы</t>
  </si>
  <si>
    <t>000 1 06 06030 00 0000 110</t>
  </si>
  <si>
    <t xml:space="preserve"> Государственная пошлина за выдачу разрешения на установку рекламной конструкции</t>
  </si>
  <si>
    <t xml:space="preserve"> - 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</si>
  <si>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</t>
  </si>
  <si>
    <t xml:space="preserve"> -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</si>
  <si>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000 1 08 07150 01 0000 110</t>
  </si>
  <si>
    <t>ДОТАЦИИ БЮДЖЕТАМ БЮДЖЕТНОЙ СИСТЕМЫ РОССИЙСКОЙ ФЕДЕРАЦИИ</t>
  </si>
  <si>
    <t xml:space="preserve">СУБВЕНЦИИ БЮДЖЕТАМ БЮДЖЕТНОЙ СИСТЕМЫ РОССИЙСКОЙ ФЕДЕРАЦИИ           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</si>
  <si>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</si>
  <si>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000 2 19 00000 00 0000 000
</t>
  </si>
  <si>
    <t xml:space="preserve"> - субвенции бюджетам городских округов на государственную регистрацию актов гражданского  состояния</t>
  </si>
  <si>
    <t xml:space="preserve"> - субвенции бюджетам городских округов на выполнение передаваемых полномочий субъектов Российской Федерации</t>
  </si>
  <si>
    <t xml:space="preserve"> - прочие межбюджетные трансферты, передаваемые бюджетам городских округов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</si>
  <si>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 Федерации           </t>
  </si>
  <si>
    <t xml:space="preserve"> -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</si>
  <si>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</si>
  <si>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</si>
  <si>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-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</si>
  <si>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000 1 14 06300 00 0000 430</t>
  </si>
  <si>
    <t xml:space="preserve">Сумма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</si>
  <si>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</si>
  <si>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</si>
  <si>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Субсидии бюджетам на реализацию мероприятий по обеспечению жильем молодых семей
</t>
  </si>
  <si>
    <t xml:space="preserve"> - субсидии бюджетам городских округов на реализацию мероприятий по обеспечению жильем молодых семей
</t>
  </si>
  <si>
    <t xml:space="preserve"> - плата за размещение отходов производства</t>
  </si>
  <si>
    <t xml:space="preserve"> - плата за размещение твердых коммунальных отходов</t>
  </si>
  <si>
    <t>000 1 12 01041 01 0000 120</t>
  </si>
  <si>
    <t>000 1 12 01042 01 0000 120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</si>
  <si>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</si>
  <si>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 xml:space="preserve"> - 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</si>
  <si>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000 2 02 10000 00 0000 150</t>
  </si>
  <si>
    <t>000 2 02 15001 00 0000 150</t>
  </si>
  <si>
    <t>000 2 02 15001 04 0000 150</t>
  </si>
  <si>
    <t>000 2 02 15002 00 0000 150</t>
  </si>
  <si>
    <t>000 2 02 15002 04 0000 150</t>
  </si>
  <si>
    <t>000 2 02 20000 00 0000 150</t>
  </si>
  <si>
    <t>000 2 02 20041 00 0000 150</t>
  </si>
  <si>
    <t>000 2 02 20041 04 0000 150</t>
  </si>
  <si>
    <t>000 2 02 25497 00 0000 150</t>
  </si>
  <si>
    <t>000 2 02 25497 04 0000 150</t>
  </si>
  <si>
    <t>000 2 02 25555 00 0000 150</t>
  </si>
  <si>
    <t>000 2 02 25555 04 0000 150</t>
  </si>
  <si>
    <t>000 2 02 29999 00 0000 150</t>
  </si>
  <si>
    <t>000 2 02 29999 04 0000 150</t>
  </si>
  <si>
    <t>000 2 02 30000 00 0000 150</t>
  </si>
  <si>
    <t>000 2 02 30024 00 0000 150</t>
  </si>
  <si>
    <t>000 2 02 30024 04 0000 150</t>
  </si>
  <si>
    <t>000 2 02 30029 00 0000 150</t>
  </si>
  <si>
    <t>000 2 02 30029 04 0000 150</t>
  </si>
  <si>
    <t>000 2 02 35082 00 0000 150</t>
  </si>
  <si>
    <t>000 2 02 35082 04 0000 150</t>
  </si>
  <si>
    <t>000 2 02 35120 00 0000 150</t>
  </si>
  <si>
    <t>000 2 02 35120 04 0000 150</t>
  </si>
  <si>
    <t>000 2 02 35930 00 0000 150</t>
  </si>
  <si>
    <t>000 2 02 35930 04 0000 150</t>
  </si>
  <si>
    <t>000 2 02 40000 00 0000 150</t>
  </si>
  <si>
    <t>000 2 02 49999 00 0000 150</t>
  </si>
  <si>
    <t>000 2 02 49999 04 0000 150</t>
  </si>
  <si>
    <t>000 2 07 00000 00 0000 150</t>
  </si>
  <si>
    <t>000 2 07 04000 04 0000 150</t>
  </si>
  <si>
    <t>000 2 07 04050 04 0000 150</t>
  </si>
  <si>
    <t>000 2 19 60010 04 0000 150</t>
  </si>
  <si>
    <t xml:space="preserve">Плата по соглашениям об установлении сервитута в отношении земельных участков, находящихся в государственной или муниципальной собственности
</t>
  </si>
  <si>
    <t xml:space="preserve">000 1 11 05300 00 0000 120
</t>
  </si>
  <si>
    <t xml:space="preserve">Плата по соглашениям об установлении сервитута в отношении земельных участков после разграничения государственной собственности на землю
</t>
  </si>
  <si>
    <t xml:space="preserve">000 1 11 05320 00 0000 120
</t>
  </si>
  <si>
    <t xml:space="preserve"> - 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
</t>
  </si>
  <si>
    <t xml:space="preserve">000 1 11 05324 04 0000 120
</t>
  </si>
  <si>
    <t>(тыс. рублей)</t>
  </si>
  <si>
    <t>Субсидии бюджетам на реализацию программ формирования современной городской среды</t>
  </si>
  <si>
    <t xml:space="preserve"> - субсидии бюджетам городских округов на реализацию программ формирования современной городской среды
</t>
  </si>
  <si>
    <t xml:space="preserve">Доходы бюджета городского округа город Урай на 2020 год </t>
  </si>
  <si>
    <t>000 1 06 04000 02 0000 110</t>
  </si>
  <si>
    <t>Транспортный налог с организаций</t>
  </si>
  <si>
    <t>Транспортный налог с физических лиц</t>
  </si>
  <si>
    <t>000 1 06 04011 02 0000 110</t>
  </si>
  <si>
    <t>000 1 06 04012 02 0000 110</t>
  </si>
  <si>
    <t>ДОХОДЫ ОТ ОКАЗАНИЯ ПЛАТНЫХ УСЛУГ И КОМПЕНСАЦИИ ЗАТРАТ  ГОСУДАРСТВА</t>
  </si>
  <si>
    <t xml:space="preserve">000 1 03 02231 01 0000 110 </t>
  </si>
  <si>
    <t>000 1 03 02241 01 0000 110</t>
  </si>
  <si>
    <t>000 1 03 02251 01 0000 110</t>
  </si>
  <si>
    <t>Плата за размещение отходов производства и потребления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</si>
  <si>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</si>
  <si>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</si>
  <si>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</si>
  <si>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</si>
  <si>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</si>
  <si>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</si>
  <si>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</si>
  <si>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</si>
  <si>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</si>
  <si>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</si>
  <si>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</t>
  </si>
  <si>
    <t>000 1 16 01053 01 0000 140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</si>
  <si>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</si>
  <si>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</si>
  <si>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</si>
  <si>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000 1 16 01090 01 0000 140</t>
  </si>
  <si>
    <t xml:space="preserve"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должностными лицами органов исполнительной власти субъектов Российской Федерации, учреждениями субъектов Российской Федерации </t>
  </si>
  <si>
    <t>000 1 16 01092 01 0000 140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</si>
  <si>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</si>
  <si>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</si>
  <si>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</t>
  </si>
  <si>
    <t>000 1 16 01193 01 0000 140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</si>
  <si>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</si>
  <si>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</si>
  <si>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</t>
  </si>
  <si>
    <t>000 1 16 01203 01 0000 140</t>
  </si>
  <si>
    <t>000 1 16 01202 01 0000 140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</si>
  <si>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</si>
  <si>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
</t>
  </si>
  <si>
    <t>000 1 16 02000 02 0000 140</t>
  </si>
  <si>
    <t>000 1 16 02010 02 0000 140</t>
  </si>
  <si>
    <t>000 1 16 02020 02 0000 140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</si>
  <si>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 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</si>
  <si>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</si>
  <si>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000 1 16 07000 01 0000 140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</si>
  <si>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</si>
  <si>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</t>
  </si>
  <si>
    <t>000 1 16 07090 00 0000 140</t>
  </si>
  <si>
    <t>000 1 16 07090 04 0000 140</t>
  </si>
  <si>
    <t>Платежи, уплачиваемые в целях возмещения вреда, причиняемого автомобильным дорогам</t>
  </si>
  <si>
    <t>000 1 16 11060 01 0000 140</t>
  </si>
  <si>
    <t xml:space="preserve"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 </t>
  </si>
  <si>
    <t>000 1 16 11064 01 0000 140</t>
  </si>
  <si>
    <t xml:space="preserve"> Платежи, уплачиваемые в целях возмещения вреда, причиняемого автомобильным дорогам</t>
  </si>
  <si>
    <t>000 2 02 35469 04 0000 150</t>
  </si>
  <si>
    <t>Субвенции бюджетам на проведение Всероссийской переписи населения 2020 года</t>
  </si>
  <si>
    <t>000 2 02 35469 00 0000 150</t>
  </si>
  <si>
    <t>Транспортный налог</t>
  </si>
  <si>
    <t xml:space="preserve">  - субвенции бюджетам городских округов на проведение Всероссийской переписи населения 2020 года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</si>
  <si>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должностными лицами органов исполнительной власти субъектов Российской Федерации, учреждениями субъектов Российской Федерации 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</si>
  <si>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</si>
  <si>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</si>
  <si>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</si>
  <si>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- cсубсидии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</si>
  <si>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
</t>
  </si>
  <si>
    <t>000 1 16 01194 01 0000 140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</si>
  <si>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</si>
  <si>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000 2 02 45303 00 0000 150</t>
  </si>
  <si>
    <t xml:space="preserve"> - 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</si>
  <si>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000 2 02 45303 04 0000 150</t>
  </si>
  <si>
    <t xml:space="preserve">       от 12 декабря 2020 года №93</t>
  </si>
  <si>
    <t>(в ред.решений Думы города Урай от 13.02.2020 №2, от 16.04.2020 №22)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</si>
</sst>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\+"/>
    <numFmt numFmtId="179" formatCode="\+0.0"/>
    <numFmt numFmtId="180" formatCode="0.0"/>
    <numFmt numFmtId="181" formatCode="[$-FC19]d\ mmmm\ yyyy\ &quot;г.&quot;"/>
    <numFmt numFmtId="182" formatCode="\+#,#00.0"/>
    <numFmt numFmtId="183" formatCode="\+\ 0.0"/>
    <numFmt numFmtId="184" formatCode="\+\ #,#00.0"/>
    <numFmt numFmtId="185" formatCode="#,#00.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\+#,#00.00"/>
    <numFmt numFmtId="192" formatCode="\-0.0"/>
    <numFmt numFmtId="193" formatCode="\-\ 0.0"/>
    <numFmt numFmtId="194" formatCode="\ 0.0"/>
    <numFmt numFmtId="195" formatCode="0.0_ ;\-0.0\ "/>
    <numFmt numFmtId="196" formatCode="\ #,#00.0"/>
    <numFmt numFmtId="197" formatCode="0.0%"/>
    <numFmt numFmtId="198" formatCode="\ \+0.0"/>
    <numFmt numFmtId="199" formatCode="\+0.00"/>
    <numFmt numFmtId="200" formatCode="\ \+#,#00.0"/>
    <numFmt numFmtId="201" formatCode="#,##0.0_ ;\-#,##0.0\ "/>
    <numFmt numFmtId="202" formatCode="#,##0.00\ _₽"/>
    <numFmt numFmtId="203" formatCode="_(* #,##0.0_);_(* \(#,##0.0\);_(* &quot;-&quot;??_);_(@_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  <xf numFmtId="0" fontId="2" fillId="33" borderId="10">
      <alignment horizontal="left" vertical="top" wrapText="1"/>
      <protection/>
    </xf>
  </cellStyleXfs>
  <cellXfs count="52">
    <xf numFmtId="0" fontId="0" fillId="0" borderId="0" xfId="0" applyAlignment="1">
      <alignment/>
    </xf>
    <xf numFmtId="0" fontId="4" fillId="34" borderId="11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center" vertical="center"/>
    </xf>
    <xf numFmtId="173" fontId="4" fillId="34" borderId="11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4" fillId="34" borderId="11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/>
    </xf>
    <xf numFmtId="173" fontId="6" fillId="34" borderId="11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vertical="center" wrapText="1"/>
    </xf>
    <xf numFmtId="0" fontId="6" fillId="34" borderId="11" xfId="0" applyFont="1" applyFill="1" applyBorder="1" applyAlignment="1">
      <alignment horizontal="center" vertical="center" wrapText="1"/>
    </xf>
    <xf numFmtId="173" fontId="4" fillId="34" borderId="11" xfId="61" applyNumberFormat="1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left" vertical="center" wrapText="1"/>
    </xf>
    <xf numFmtId="0" fontId="5" fillId="34" borderId="11" xfId="0" applyFont="1" applyFill="1" applyBorder="1" applyAlignment="1">
      <alignment horizontal="center" vertical="center" wrapText="1"/>
    </xf>
    <xf numFmtId="173" fontId="5" fillId="34" borderId="11" xfId="61" applyNumberFormat="1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right" wrapText="1"/>
    </xf>
    <xf numFmtId="0" fontId="7" fillId="34" borderId="0" xfId="0" applyFont="1" applyFill="1" applyAlignment="1">
      <alignment horizontal="right" vertical="top"/>
    </xf>
    <xf numFmtId="0" fontId="2" fillId="34" borderId="0" xfId="0" applyFont="1" applyFill="1" applyAlignment="1">
      <alignment wrapText="1"/>
    </xf>
    <xf numFmtId="0" fontId="12" fillId="34" borderId="0" xfId="0" applyFont="1" applyFill="1" applyAlignment="1">
      <alignment vertical="top"/>
    </xf>
    <xf numFmtId="173" fontId="12" fillId="34" borderId="0" xfId="0" applyNumberFormat="1" applyFont="1" applyFill="1" applyAlignment="1">
      <alignment horizontal="right" vertical="top"/>
    </xf>
    <xf numFmtId="0" fontId="7" fillId="34" borderId="0" xfId="0" applyFont="1" applyFill="1" applyAlignment="1">
      <alignment horizontal="right" vertical="top"/>
    </xf>
    <xf numFmtId="0" fontId="3" fillId="34" borderId="0" xfId="0" applyFont="1" applyFill="1" applyBorder="1" applyAlignment="1">
      <alignment horizontal="center" vertical="top"/>
    </xf>
    <xf numFmtId="0" fontId="0" fillId="34" borderId="0" xfId="0" applyFont="1" applyFill="1" applyBorder="1" applyAlignment="1">
      <alignment/>
    </xf>
    <xf numFmtId="0" fontId="4" fillId="34" borderId="0" xfId="0" applyFont="1" applyFill="1" applyBorder="1" applyAlignment="1">
      <alignment horizontal="center" vertical="top" wrapText="1"/>
    </xf>
    <xf numFmtId="0" fontId="4" fillId="34" borderId="0" xfId="0" applyFont="1" applyFill="1" applyBorder="1" applyAlignment="1">
      <alignment horizontal="center" vertical="top"/>
    </xf>
    <xf numFmtId="173" fontId="5" fillId="34" borderId="0" xfId="0" applyNumberFormat="1" applyFont="1" applyFill="1" applyBorder="1" applyAlignment="1">
      <alignment horizontal="right" vertical="top"/>
    </xf>
    <xf numFmtId="173" fontId="4" fillId="34" borderId="11" xfId="0" applyNumberFormat="1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3" fontId="8" fillId="34" borderId="11" xfId="0" applyNumberFormat="1" applyFont="1" applyFill="1" applyBorder="1" applyAlignment="1">
      <alignment horizontal="center" vertical="center" wrapText="1"/>
    </xf>
    <xf numFmtId="0" fontId="9" fillId="34" borderId="0" xfId="0" applyFont="1" applyFill="1" applyAlignment="1">
      <alignment/>
    </xf>
    <xf numFmtId="0" fontId="4" fillId="34" borderId="11" xfId="0" applyFont="1" applyFill="1" applyBorder="1" applyAlignment="1">
      <alignment vertical="center" wrapText="1"/>
    </xf>
    <xf numFmtId="173" fontId="5" fillId="34" borderId="11" xfId="0" applyNumberFormat="1" applyFont="1" applyFill="1" applyBorder="1" applyAlignment="1">
      <alignment horizontal="center" vertical="center"/>
    </xf>
    <xf numFmtId="0" fontId="5" fillId="34" borderId="11" xfId="0" applyNumberFormat="1" applyFont="1" applyFill="1" applyBorder="1" applyAlignment="1">
      <alignment horizontal="center" vertical="center"/>
    </xf>
    <xf numFmtId="0" fontId="11" fillId="34" borderId="0" xfId="0" applyFont="1" applyFill="1" applyAlignment="1">
      <alignment/>
    </xf>
    <xf numFmtId="0" fontId="10" fillId="34" borderId="0" xfId="0" applyFont="1" applyFill="1" applyAlignment="1">
      <alignment/>
    </xf>
    <xf numFmtId="0" fontId="4" fillId="34" borderId="11" xfId="64" applyFont="1" applyFill="1" applyBorder="1" applyAlignment="1">
      <alignment horizontal="left" vertical="center" wrapText="1"/>
      <protection/>
    </xf>
    <xf numFmtId="2" fontId="4" fillId="34" borderId="11" xfId="0" applyNumberFormat="1" applyFont="1" applyFill="1" applyBorder="1" applyAlignment="1">
      <alignment horizontal="center" vertical="center"/>
    </xf>
    <xf numFmtId="0" fontId="5" fillId="34" borderId="11" xfId="64" applyFont="1" applyFill="1" applyBorder="1" applyAlignment="1">
      <alignment horizontal="left" vertical="center" wrapText="1"/>
      <protection/>
    </xf>
    <xf numFmtId="2" fontId="5" fillId="34" borderId="11" xfId="0" applyNumberFormat="1" applyFont="1" applyFill="1" applyBorder="1" applyAlignment="1">
      <alignment horizontal="center" vertical="center"/>
    </xf>
    <xf numFmtId="49" fontId="5" fillId="34" borderId="11" xfId="0" applyNumberFormat="1" applyFont="1" applyFill="1" applyBorder="1" applyAlignment="1">
      <alignment horizontal="center" vertical="center"/>
    </xf>
    <xf numFmtId="0" fontId="5" fillId="34" borderId="0" xfId="0" applyFont="1" applyFill="1" applyAlignment="1">
      <alignment/>
    </xf>
    <xf numFmtId="49" fontId="6" fillId="34" borderId="11" xfId="0" applyNumberFormat="1" applyFont="1" applyFill="1" applyBorder="1" applyAlignment="1">
      <alignment horizontal="center" vertical="center"/>
    </xf>
    <xf numFmtId="0" fontId="6" fillId="34" borderId="0" xfId="0" applyFont="1" applyFill="1" applyAlignment="1">
      <alignment/>
    </xf>
    <xf numFmtId="0" fontId="6" fillId="34" borderId="11" xfId="0" applyFont="1" applyFill="1" applyBorder="1" applyAlignment="1">
      <alignment horizontal="left" vertical="center" wrapText="1"/>
    </xf>
    <xf numFmtId="0" fontId="0" fillId="34" borderId="0" xfId="0" applyFont="1" applyFill="1" applyAlignment="1">
      <alignment horizontal="left" vertical="center"/>
    </xf>
    <xf numFmtId="173" fontId="6" fillId="34" borderId="11" xfId="0" applyNumberFormat="1" applyFont="1" applyFill="1" applyBorder="1" applyAlignment="1">
      <alignment horizontal="center" vertical="center" wrapText="1"/>
    </xf>
    <xf numFmtId="49" fontId="4" fillId="34" borderId="11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vertical="top" wrapText="1"/>
    </xf>
    <xf numFmtId="0" fontId="10" fillId="34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173" fontId="2" fillId="34" borderId="0" xfId="0" applyNumberFormat="1" applyFont="1" applyFill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  <cellStyle name="Элементы осе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0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1" max="1" width="65.00390625" style="18" customWidth="1"/>
    <col min="2" max="2" width="28.00390625" style="50" customWidth="1"/>
    <col min="3" max="3" width="16.00390625" style="51" customWidth="1"/>
    <col min="4" max="4" width="11.8515625" style="4" customWidth="1"/>
    <col min="5" max="16384" width="9.140625" style="4" customWidth="1"/>
  </cols>
  <sheetData>
    <row r="1" spans="1:3" ht="15">
      <c r="A1" s="16"/>
      <c r="B1" s="17" t="s">
        <v>150</v>
      </c>
      <c r="C1" s="17"/>
    </row>
    <row r="2" spans="2:5" ht="15">
      <c r="B2" s="17" t="s">
        <v>0</v>
      </c>
      <c r="C2" s="17"/>
      <c r="D2" s="17"/>
      <c r="E2" s="17"/>
    </row>
    <row r="3" spans="2:5" ht="15">
      <c r="B3" s="17" t="s">
        <v>303</v>
      </c>
      <c r="C3" s="17"/>
      <c r="D3" s="17"/>
      <c r="E3" s="17"/>
    </row>
    <row r="4" spans="2:5" ht="19.5" customHeight="1">
      <c r="B4" s="19"/>
      <c r="C4" s="20"/>
      <c r="D4" s="21"/>
      <c r="E4" s="21"/>
    </row>
    <row r="5" spans="1:3" s="23" customFormat="1" ht="18" customHeight="1">
      <c r="A5" s="22" t="s">
        <v>232</v>
      </c>
      <c r="B5" s="22"/>
      <c r="C5" s="22"/>
    </row>
    <row r="6" spans="1:3" s="23" customFormat="1" ht="18" customHeight="1">
      <c r="A6" s="22" t="s">
        <v>304</v>
      </c>
      <c r="B6" s="22"/>
      <c r="C6" s="22"/>
    </row>
    <row r="7" spans="1:3" ht="15" customHeight="1">
      <c r="A7" s="24"/>
      <c r="B7" s="25"/>
      <c r="C7" s="26" t="s">
        <v>229</v>
      </c>
    </row>
    <row r="8" spans="1:3" ht="26.25" customHeight="1">
      <c r="A8" s="5" t="s">
        <v>1</v>
      </c>
      <c r="B8" s="5" t="s">
        <v>2</v>
      </c>
      <c r="C8" s="27" t="s">
        <v>180</v>
      </c>
    </row>
    <row r="9" spans="1:3" s="30" customFormat="1" ht="12">
      <c r="A9" s="28">
        <v>1</v>
      </c>
      <c r="B9" s="28">
        <v>2</v>
      </c>
      <c r="C9" s="29">
        <v>3</v>
      </c>
    </row>
    <row r="10" spans="1:3" ht="12.75">
      <c r="A10" s="1" t="s">
        <v>3</v>
      </c>
      <c r="B10" s="2" t="s">
        <v>4</v>
      </c>
      <c r="C10" s="3">
        <f>C11+C25+C35+C46+C53+C67+C74+C81+C92+C118+C17</f>
        <v>1043024.8999999999</v>
      </c>
    </row>
    <row r="11" spans="1:3" ht="12.75">
      <c r="A11" s="31" t="s">
        <v>5</v>
      </c>
      <c r="B11" s="2" t="s">
        <v>6</v>
      </c>
      <c r="C11" s="3">
        <f>C12</f>
        <v>672146.2999999999</v>
      </c>
    </row>
    <row r="12" spans="1:3" ht="12.75">
      <c r="A12" s="31" t="s">
        <v>7</v>
      </c>
      <c r="B12" s="2" t="s">
        <v>8</v>
      </c>
      <c r="C12" s="3">
        <f>SUM(C13:C16)</f>
        <v>672146.2999999999</v>
      </c>
    </row>
    <row r="13" spans="1:3" ht="65.25" customHeight="1">
      <c r="A13" s="8" t="s">
        <v>149</v>
      </c>
      <c r="B13" s="9" t="s">
        <v>9</v>
      </c>
      <c r="C13" s="32">
        <v>655029.1</v>
      </c>
    </row>
    <row r="14" spans="1:3" ht="86.25" customHeight="1">
      <c r="A14" s="8" t="s">
        <v>181</v>
      </c>
      <c r="B14" s="9" t="s">
        <v>10</v>
      </c>
      <c r="C14" s="32">
        <v>5377.2</v>
      </c>
    </row>
    <row r="15" spans="1:3" ht="42.75" customHeight="1">
      <c r="A15" s="8" t="s">
        <v>83</v>
      </c>
      <c r="B15" s="33" t="s">
        <v>71</v>
      </c>
      <c r="C15" s="32">
        <v>5377.2</v>
      </c>
    </row>
    <row r="16" spans="1:3" ht="67.5" customHeight="1">
      <c r="A16" s="8" t="s">
        <v>151</v>
      </c>
      <c r="B16" s="9" t="s">
        <v>72</v>
      </c>
      <c r="C16" s="32">
        <v>6362.8</v>
      </c>
    </row>
    <row r="17" spans="1:3" ht="33" customHeight="1">
      <c r="A17" s="31" t="s">
        <v>108</v>
      </c>
      <c r="B17" s="2" t="s">
        <v>109</v>
      </c>
      <c r="C17" s="3">
        <f>C18</f>
        <v>12415.6</v>
      </c>
    </row>
    <row r="18" spans="1:3" ht="29.25" customHeight="1">
      <c r="A18" s="13" t="s">
        <v>110</v>
      </c>
      <c r="B18" s="9" t="s">
        <v>111</v>
      </c>
      <c r="C18" s="32">
        <f>C19+C21+C23</f>
        <v>12415.6</v>
      </c>
    </row>
    <row r="19" spans="1:3" ht="54.75" customHeight="1">
      <c r="A19" s="13" t="s">
        <v>137</v>
      </c>
      <c r="B19" s="9" t="s">
        <v>112</v>
      </c>
      <c r="C19" s="32">
        <f>C20</f>
        <v>5000</v>
      </c>
    </row>
    <row r="20" spans="1:3" s="34" customFormat="1" ht="88.5" customHeight="1">
      <c r="A20" s="10" t="s">
        <v>293</v>
      </c>
      <c r="B20" s="6" t="s">
        <v>239</v>
      </c>
      <c r="C20" s="7">
        <v>5000</v>
      </c>
    </row>
    <row r="21" spans="1:3" ht="67.5" customHeight="1">
      <c r="A21" s="13" t="s">
        <v>138</v>
      </c>
      <c r="B21" s="9" t="s">
        <v>113</v>
      </c>
      <c r="C21" s="32">
        <f>C22</f>
        <v>50</v>
      </c>
    </row>
    <row r="22" spans="1:3" s="34" customFormat="1" ht="96.75" customHeight="1">
      <c r="A22" s="10" t="s">
        <v>294</v>
      </c>
      <c r="B22" s="6" t="s">
        <v>240</v>
      </c>
      <c r="C22" s="7">
        <v>50</v>
      </c>
    </row>
    <row r="23" spans="1:3" ht="56.25" customHeight="1">
      <c r="A23" s="13" t="s">
        <v>139</v>
      </c>
      <c r="B23" s="9" t="s">
        <v>114</v>
      </c>
      <c r="C23" s="32">
        <f>C24</f>
        <v>7365.6</v>
      </c>
    </row>
    <row r="24" spans="1:3" s="34" customFormat="1" ht="87.75" customHeight="1">
      <c r="A24" s="10" t="s">
        <v>295</v>
      </c>
      <c r="B24" s="6" t="s">
        <v>241</v>
      </c>
      <c r="C24" s="7">
        <v>7365.6</v>
      </c>
    </row>
    <row r="25" spans="1:3" ht="21" customHeight="1">
      <c r="A25" s="31" t="s">
        <v>11</v>
      </c>
      <c r="B25" s="2" t="s">
        <v>12</v>
      </c>
      <c r="C25" s="3">
        <f>C26+C29+C31+C33</f>
        <v>139878.4</v>
      </c>
    </row>
    <row r="26" spans="1:3" s="35" customFormat="1" ht="33.75" customHeight="1">
      <c r="A26" s="31" t="s">
        <v>73</v>
      </c>
      <c r="B26" s="2" t="s">
        <v>13</v>
      </c>
      <c r="C26" s="3">
        <f>C27+C28</f>
        <v>110936.3</v>
      </c>
    </row>
    <row r="27" spans="1:3" ht="27" customHeight="1">
      <c r="A27" s="8" t="s">
        <v>160</v>
      </c>
      <c r="B27" s="9" t="s">
        <v>78</v>
      </c>
      <c r="C27" s="32">
        <v>90991.3</v>
      </c>
    </row>
    <row r="28" spans="1:3" ht="41.25" customHeight="1">
      <c r="A28" s="8" t="s">
        <v>169</v>
      </c>
      <c r="B28" s="9" t="s">
        <v>79</v>
      </c>
      <c r="C28" s="32">
        <v>19945</v>
      </c>
    </row>
    <row r="29" spans="1:3" ht="17.25" customHeight="1">
      <c r="A29" s="31" t="s">
        <v>14</v>
      </c>
      <c r="B29" s="2" t="s">
        <v>115</v>
      </c>
      <c r="C29" s="3">
        <f>C30</f>
        <v>20440.1</v>
      </c>
    </row>
    <row r="30" spans="1:3" ht="12.75">
      <c r="A30" s="8" t="s">
        <v>14</v>
      </c>
      <c r="B30" s="9" t="s">
        <v>80</v>
      </c>
      <c r="C30" s="32">
        <v>20440.1</v>
      </c>
    </row>
    <row r="31" spans="1:3" ht="12.75">
      <c r="A31" s="36" t="s">
        <v>92</v>
      </c>
      <c r="B31" s="37" t="s">
        <v>93</v>
      </c>
      <c r="C31" s="3">
        <f>C32</f>
        <v>2</v>
      </c>
    </row>
    <row r="32" spans="1:3" s="35" customFormat="1" ht="15" customHeight="1">
      <c r="A32" s="38" t="s">
        <v>92</v>
      </c>
      <c r="B32" s="39" t="s">
        <v>94</v>
      </c>
      <c r="C32" s="32">
        <v>2</v>
      </c>
    </row>
    <row r="33" spans="1:3" s="35" customFormat="1" ht="25.5" customHeight="1">
      <c r="A33" s="36" t="s">
        <v>105</v>
      </c>
      <c r="B33" s="37" t="s">
        <v>104</v>
      </c>
      <c r="C33" s="3">
        <f>C34</f>
        <v>8500</v>
      </c>
    </row>
    <row r="34" spans="1:3" s="35" customFormat="1" ht="30.75" customHeight="1">
      <c r="A34" s="38" t="s">
        <v>106</v>
      </c>
      <c r="B34" s="39" t="s">
        <v>107</v>
      </c>
      <c r="C34" s="32">
        <v>8500</v>
      </c>
    </row>
    <row r="35" spans="1:3" ht="12.75">
      <c r="A35" s="31" t="s">
        <v>15</v>
      </c>
      <c r="B35" s="2" t="s">
        <v>16</v>
      </c>
      <c r="C35" s="3">
        <f>C36+C38+C41</f>
        <v>58465.8</v>
      </c>
    </row>
    <row r="36" spans="1:3" s="35" customFormat="1" ht="13.5" customHeight="1">
      <c r="A36" s="31" t="s">
        <v>17</v>
      </c>
      <c r="B36" s="2" t="s">
        <v>18</v>
      </c>
      <c r="C36" s="3">
        <f>C37</f>
        <v>21681</v>
      </c>
    </row>
    <row r="37" spans="1:3" ht="29.25" customHeight="1">
      <c r="A37" s="8" t="s">
        <v>116</v>
      </c>
      <c r="B37" s="9" t="s">
        <v>19</v>
      </c>
      <c r="C37" s="32">
        <v>21681</v>
      </c>
    </row>
    <row r="38" spans="1:3" ht="18" customHeight="1">
      <c r="A38" s="31" t="s">
        <v>290</v>
      </c>
      <c r="B38" s="2" t="s">
        <v>233</v>
      </c>
      <c r="C38" s="3">
        <f>C39+C40</f>
        <v>16860</v>
      </c>
    </row>
    <row r="39" spans="1:3" ht="18" customHeight="1">
      <c r="A39" s="8" t="s">
        <v>234</v>
      </c>
      <c r="B39" s="9" t="s">
        <v>236</v>
      </c>
      <c r="C39" s="32">
        <v>4636.5</v>
      </c>
    </row>
    <row r="40" spans="1:3" ht="18" customHeight="1">
      <c r="A40" s="8" t="s">
        <v>235</v>
      </c>
      <c r="B40" s="9" t="s">
        <v>237</v>
      </c>
      <c r="C40" s="32">
        <v>12223.5</v>
      </c>
    </row>
    <row r="41" spans="1:3" ht="12.75">
      <c r="A41" s="31" t="s">
        <v>20</v>
      </c>
      <c r="B41" s="2" t="s">
        <v>21</v>
      </c>
      <c r="C41" s="3">
        <f>C42+C44</f>
        <v>19924.8</v>
      </c>
    </row>
    <row r="42" spans="1:3" ht="12.75">
      <c r="A42" s="8" t="s">
        <v>152</v>
      </c>
      <c r="B42" s="9" t="s">
        <v>161</v>
      </c>
      <c r="C42" s="32">
        <f>C43</f>
        <v>12909.9</v>
      </c>
    </row>
    <row r="43" spans="1:3" ht="25.5">
      <c r="A43" s="10" t="s">
        <v>154</v>
      </c>
      <c r="B43" s="6" t="s">
        <v>153</v>
      </c>
      <c r="C43" s="7">
        <v>12909.9</v>
      </c>
    </row>
    <row r="44" spans="1:3" ht="12.75">
      <c r="A44" s="8" t="s">
        <v>156</v>
      </c>
      <c r="B44" s="9" t="s">
        <v>155</v>
      </c>
      <c r="C44" s="32">
        <f>SUM(C45)</f>
        <v>7014.9</v>
      </c>
    </row>
    <row r="45" spans="1:3" ht="29.25" customHeight="1">
      <c r="A45" s="10" t="s">
        <v>158</v>
      </c>
      <c r="B45" s="6" t="s">
        <v>157</v>
      </c>
      <c r="C45" s="7">
        <v>7014.9</v>
      </c>
    </row>
    <row r="46" spans="1:3" ht="12.75">
      <c r="A46" s="31" t="s">
        <v>22</v>
      </c>
      <c r="B46" s="2" t="s">
        <v>23</v>
      </c>
      <c r="C46" s="3">
        <f>C47+C49</f>
        <v>6275</v>
      </c>
    </row>
    <row r="47" spans="1:3" ht="27.75" customHeight="1">
      <c r="A47" s="8" t="s">
        <v>24</v>
      </c>
      <c r="B47" s="9" t="s">
        <v>25</v>
      </c>
      <c r="C47" s="32">
        <f>C48</f>
        <v>6070</v>
      </c>
    </row>
    <row r="48" spans="1:3" ht="42" customHeight="1">
      <c r="A48" s="10" t="s">
        <v>67</v>
      </c>
      <c r="B48" s="6" t="s">
        <v>26</v>
      </c>
      <c r="C48" s="7">
        <v>6070</v>
      </c>
    </row>
    <row r="49" spans="1:3" ht="28.5" customHeight="1">
      <c r="A49" s="8" t="s">
        <v>27</v>
      </c>
      <c r="B49" s="9" t="s">
        <v>28</v>
      </c>
      <c r="C49" s="32">
        <f>C50+C51</f>
        <v>205</v>
      </c>
    </row>
    <row r="50" spans="1:3" s="34" customFormat="1" ht="29.25" customHeight="1">
      <c r="A50" s="10" t="s">
        <v>162</v>
      </c>
      <c r="B50" s="6" t="s">
        <v>166</v>
      </c>
      <c r="C50" s="7">
        <v>10</v>
      </c>
    </row>
    <row r="51" spans="1:3" ht="41.25" customHeight="1">
      <c r="A51" s="8" t="s">
        <v>189</v>
      </c>
      <c r="B51" s="9" t="s">
        <v>117</v>
      </c>
      <c r="C51" s="32">
        <f>C52</f>
        <v>195</v>
      </c>
    </row>
    <row r="52" spans="1:3" ht="69" customHeight="1">
      <c r="A52" s="10" t="s">
        <v>102</v>
      </c>
      <c r="B52" s="11" t="s">
        <v>103</v>
      </c>
      <c r="C52" s="7">
        <v>195</v>
      </c>
    </row>
    <row r="53" spans="1:3" ht="32.25" customHeight="1">
      <c r="A53" s="31" t="s">
        <v>29</v>
      </c>
      <c r="B53" s="2" t="s">
        <v>30</v>
      </c>
      <c r="C53" s="3">
        <f>SUM(C56+C64+C54)</f>
        <v>93861.6</v>
      </c>
    </row>
    <row r="54" spans="1:3" s="41" customFormat="1" ht="56.25" customHeight="1">
      <c r="A54" s="8" t="s">
        <v>68</v>
      </c>
      <c r="B54" s="40" t="s">
        <v>144</v>
      </c>
      <c r="C54" s="32">
        <f>C55</f>
        <v>433.1</v>
      </c>
    </row>
    <row r="55" spans="1:3" s="43" customFormat="1" ht="48.75" customHeight="1">
      <c r="A55" s="10" t="s">
        <v>31</v>
      </c>
      <c r="B55" s="42" t="s">
        <v>118</v>
      </c>
      <c r="C55" s="7">
        <v>433.1</v>
      </c>
    </row>
    <row r="56" spans="1:3" ht="63.75">
      <c r="A56" s="8" t="s">
        <v>74</v>
      </c>
      <c r="B56" s="9" t="s">
        <v>32</v>
      </c>
      <c r="C56" s="32">
        <f>SUM(C57+C59+C61)</f>
        <v>66255</v>
      </c>
    </row>
    <row r="57" spans="1:3" ht="43.5" customHeight="1">
      <c r="A57" s="8" t="s">
        <v>119</v>
      </c>
      <c r="B57" s="9" t="s">
        <v>69</v>
      </c>
      <c r="C57" s="32">
        <f>SUM(C58)</f>
        <v>63352.2</v>
      </c>
    </row>
    <row r="58" spans="1:3" ht="58.5" customHeight="1">
      <c r="A58" s="10" t="s">
        <v>33</v>
      </c>
      <c r="B58" s="6" t="s">
        <v>81</v>
      </c>
      <c r="C58" s="7">
        <v>63352.2</v>
      </c>
    </row>
    <row r="59" spans="1:3" ht="54" customHeight="1">
      <c r="A59" s="8" t="s">
        <v>75</v>
      </c>
      <c r="B59" s="9" t="s">
        <v>34</v>
      </c>
      <c r="C59" s="32">
        <f>C60</f>
        <v>2901.3</v>
      </c>
    </row>
    <row r="60" spans="1:3" s="45" customFormat="1" ht="54.75" customHeight="1">
      <c r="A60" s="44" t="s">
        <v>120</v>
      </c>
      <c r="B60" s="6" t="s">
        <v>35</v>
      </c>
      <c r="C60" s="7">
        <v>2901.3</v>
      </c>
    </row>
    <row r="61" spans="1:3" s="45" customFormat="1" ht="36" customHeight="1">
      <c r="A61" s="13" t="s">
        <v>223</v>
      </c>
      <c r="B61" s="14" t="s">
        <v>224</v>
      </c>
      <c r="C61" s="46">
        <f>C62</f>
        <v>1.5</v>
      </c>
    </row>
    <row r="62" spans="1:3" s="45" customFormat="1" ht="32.25" customHeight="1">
      <c r="A62" s="13" t="s">
        <v>225</v>
      </c>
      <c r="B62" s="11" t="s">
        <v>226</v>
      </c>
      <c r="C62" s="46">
        <f>C63</f>
        <v>1.5</v>
      </c>
    </row>
    <row r="63" spans="1:3" s="45" customFormat="1" ht="66.75" customHeight="1">
      <c r="A63" s="44" t="s">
        <v>227</v>
      </c>
      <c r="B63" s="11" t="s">
        <v>228</v>
      </c>
      <c r="C63" s="46">
        <v>1.5</v>
      </c>
    </row>
    <row r="64" spans="1:3" ht="55.5" customHeight="1">
      <c r="A64" s="8" t="s">
        <v>76</v>
      </c>
      <c r="B64" s="9" t="s">
        <v>36</v>
      </c>
      <c r="C64" s="32">
        <f>C65</f>
        <v>27173.5</v>
      </c>
    </row>
    <row r="65" spans="1:3" ht="56.25" customHeight="1">
      <c r="A65" s="8" t="s">
        <v>77</v>
      </c>
      <c r="B65" s="9" t="s">
        <v>37</v>
      </c>
      <c r="C65" s="32">
        <f>C66</f>
        <v>27173.5</v>
      </c>
    </row>
    <row r="66" spans="1:3" ht="57" customHeight="1">
      <c r="A66" s="10" t="s">
        <v>121</v>
      </c>
      <c r="B66" s="6" t="s">
        <v>38</v>
      </c>
      <c r="C66" s="7">
        <f>22822+3801+550.5</f>
        <v>27173.5</v>
      </c>
    </row>
    <row r="67" spans="1:3" ht="12.75">
      <c r="A67" s="31" t="s">
        <v>39</v>
      </c>
      <c r="B67" s="2" t="s">
        <v>40</v>
      </c>
      <c r="C67" s="3">
        <f>C68</f>
        <v>2446</v>
      </c>
    </row>
    <row r="68" spans="1:3" ht="17.25" customHeight="1">
      <c r="A68" s="8" t="s">
        <v>123</v>
      </c>
      <c r="B68" s="9" t="s">
        <v>122</v>
      </c>
      <c r="C68" s="32">
        <f>C69+C70+C71</f>
        <v>2446</v>
      </c>
    </row>
    <row r="69" spans="1:3" s="34" customFormat="1" ht="33" customHeight="1">
      <c r="A69" s="10" t="s">
        <v>124</v>
      </c>
      <c r="B69" s="6" t="s">
        <v>95</v>
      </c>
      <c r="C69" s="7">
        <v>242.1</v>
      </c>
    </row>
    <row r="70" spans="1:3" ht="16.5" customHeight="1">
      <c r="A70" s="10" t="s">
        <v>125</v>
      </c>
      <c r="B70" s="6" t="s">
        <v>96</v>
      </c>
      <c r="C70" s="32">
        <v>1152.1</v>
      </c>
    </row>
    <row r="71" spans="1:3" ht="16.5" customHeight="1">
      <c r="A71" s="8" t="s">
        <v>242</v>
      </c>
      <c r="B71" s="9" t="s">
        <v>97</v>
      </c>
      <c r="C71" s="32">
        <f>C72+C73</f>
        <v>1051.8</v>
      </c>
    </row>
    <row r="72" spans="1:3" s="34" customFormat="1" ht="16.5" customHeight="1">
      <c r="A72" s="10" t="s">
        <v>185</v>
      </c>
      <c r="B72" s="6" t="s">
        <v>187</v>
      </c>
      <c r="C72" s="7">
        <v>655.5</v>
      </c>
    </row>
    <row r="73" spans="1:3" s="34" customFormat="1" ht="16.5" customHeight="1">
      <c r="A73" s="10" t="s">
        <v>186</v>
      </c>
      <c r="B73" s="6" t="s">
        <v>188</v>
      </c>
      <c r="C73" s="7">
        <v>396.3</v>
      </c>
    </row>
    <row r="74" spans="1:3" ht="25.5">
      <c r="A74" s="31" t="s">
        <v>238</v>
      </c>
      <c r="B74" s="2" t="s">
        <v>41</v>
      </c>
      <c r="C74" s="3">
        <f>C75+C78</f>
        <v>2098.3999999999996</v>
      </c>
    </row>
    <row r="75" spans="1:3" ht="12.75">
      <c r="A75" s="8" t="s">
        <v>126</v>
      </c>
      <c r="B75" s="9" t="s">
        <v>127</v>
      </c>
      <c r="C75" s="32">
        <f>C76</f>
        <v>83.4</v>
      </c>
    </row>
    <row r="76" spans="1:3" ht="12.75">
      <c r="A76" s="8" t="s">
        <v>84</v>
      </c>
      <c r="B76" s="9" t="s">
        <v>85</v>
      </c>
      <c r="C76" s="32">
        <f>C77</f>
        <v>83.4</v>
      </c>
    </row>
    <row r="77" spans="1:3" ht="25.5">
      <c r="A77" s="10" t="s">
        <v>87</v>
      </c>
      <c r="B77" s="6" t="s">
        <v>86</v>
      </c>
      <c r="C77" s="7">
        <v>83.4</v>
      </c>
    </row>
    <row r="78" spans="1:3" ht="12.75">
      <c r="A78" s="8" t="s">
        <v>128</v>
      </c>
      <c r="B78" s="9" t="s">
        <v>129</v>
      </c>
      <c r="C78" s="32">
        <f>SUM(C79)</f>
        <v>2014.9999999999998</v>
      </c>
    </row>
    <row r="79" spans="1:3" ht="12.75">
      <c r="A79" s="8" t="s">
        <v>88</v>
      </c>
      <c r="B79" s="9" t="s">
        <v>89</v>
      </c>
      <c r="C79" s="32">
        <f>SUM(C80)</f>
        <v>2014.9999999999998</v>
      </c>
    </row>
    <row r="80" spans="1:3" s="34" customFormat="1" ht="18" customHeight="1">
      <c r="A80" s="10" t="s">
        <v>90</v>
      </c>
      <c r="B80" s="6" t="s">
        <v>91</v>
      </c>
      <c r="C80" s="7">
        <f>1756.6+129.1+129.3</f>
        <v>2014.9999999999998</v>
      </c>
    </row>
    <row r="81" spans="1:3" ht="30" customHeight="1">
      <c r="A81" s="31" t="s">
        <v>42</v>
      </c>
      <c r="B81" s="2" t="s">
        <v>43</v>
      </c>
      <c r="C81" s="3">
        <f>C82+C85</f>
        <v>53790.1</v>
      </c>
    </row>
    <row r="82" spans="1:3" ht="57" customHeight="1">
      <c r="A82" s="8" t="s">
        <v>145</v>
      </c>
      <c r="B82" s="9" t="s">
        <v>44</v>
      </c>
      <c r="C82" s="32">
        <f>C83</f>
        <v>53174.4</v>
      </c>
    </row>
    <row r="83" spans="1:3" ht="69" customHeight="1">
      <c r="A83" s="8" t="s">
        <v>159</v>
      </c>
      <c r="B83" s="9" t="s">
        <v>130</v>
      </c>
      <c r="C83" s="32">
        <f>C84</f>
        <v>53174.4</v>
      </c>
    </row>
    <row r="84" spans="1:3" ht="73.5" customHeight="1">
      <c r="A84" s="10" t="s">
        <v>131</v>
      </c>
      <c r="B84" s="6" t="s">
        <v>82</v>
      </c>
      <c r="C84" s="7">
        <f>30501+22673.4</f>
        <v>53174.4</v>
      </c>
    </row>
    <row r="85" spans="1:3" ht="29.25" customHeight="1">
      <c r="A85" s="8" t="s">
        <v>146</v>
      </c>
      <c r="B85" s="9" t="s">
        <v>45</v>
      </c>
      <c r="C85" s="32">
        <f>C86+C88+C90</f>
        <v>615.6999999999999</v>
      </c>
    </row>
    <row r="86" spans="1:3" ht="25.5">
      <c r="A86" s="8" t="s">
        <v>46</v>
      </c>
      <c r="B86" s="9" t="s">
        <v>47</v>
      </c>
      <c r="C86" s="32">
        <f>C87</f>
        <v>430.4</v>
      </c>
    </row>
    <row r="87" spans="1:3" ht="38.25">
      <c r="A87" s="10" t="s">
        <v>165</v>
      </c>
      <c r="B87" s="6" t="s">
        <v>48</v>
      </c>
      <c r="C87" s="7">
        <f>430.4</f>
        <v>430.4</v>
      </c>
    </row>
    <row r="88" spans="1:3" ht="38.25">
      <c r="A88" s="8" t="s">
        <v>143</v>
      </c>
      <c r="B88" s="9" t="s">
        <v>142</v>
      </c>
      <c r="C88" s="32">
        <f>C89</f>
        <v>57.9</v>
      </c>
    </row>
    <row r="89" spans="1:3" ht="38.25">
      <c r="A89" s="10" t="s">
        <v>190</v>
      </c>
      <c r="B89" s="6" t="s">
        <v>141</v>
      </c>
      <c r="C89" s="7">
        <v>57.9</v>
      </c>
    </row>
    <row r="90" spans="1:3" ht="51">
      <c r="A90" s="8" t="s">
        <v>177</v>
      </c>
      <c r="B90" s="9" t="s">
        <v>179</v>
      </c>
      <c r="C90" s="32">
        <f>C91</f>
        <v>127.4</v>
      </c>
    </row>
    <row r="91" spans="1:3" ht="63.75">
      <c r="A91" s="10" t="s">
        <v>178</v>
      </c>
      <c r="B91" s="6" t="s">
        <v>176</v>
      </c>
      <c r="C91" s="7">
        <v>127.4</v>
      </c>
    </row>
    <row r="92" spans="1:3" ht="19.5" customHeight="1">
      <c r="A92" s="31" t="s">
        <v>49</v>
      </c>
      <c r="B92" s="2" t="s">
        <v>50</v>
      </c>
      <c r="C92" s="3">
        <f>C93+C109+C112+C115</f>
        <v>1647.7</v>
      </c>
    </row>
    <row r="93" spans="1:3" ht="35.25" customHeight="1">
      <c r="A93" s="31" t="s">
        <v>243</v>
      </c>
      <c r="B93" s="2" t="s">
        <v>244</v>
      </c>
      <c r="C93" s="3">
        <f>C94</f>
        <v>152.3</v>
      </c>
    </row>
    <row r="94" spans="1:3" ht="40.5" customHeight="1">
      <c r="A94" s="8" t="s">
        <v>243</v>
      </c>
      <c r="B94" s="9" t="s">
        <v>244</v>
      </c>
      <c r="C94" s="32">
        <f>C95+C97+C99+C101+C103+C106</f>
        <v>152.3</v>
      </c>
    </row>
    <row r="95" spans="1:3" ht="47.25" customHeight="1">
      <c r="A95" s="8" t="s">
        <v>251</v>
      </c>
      <c r="B95" s="9" t="s">
        <v>252</v>
      </c>
      <c r="C95" s="32">
        <f>C96</f>
        <v>10</v>
      </c>
    </row>
    <row r="96" spans="1:4" s="34" customFormat="1" ht="60.75" customHeight="1">
      <c r="A96" s="10" t="s">
        <v>253</v>
      </c>
      <c r="B96" s="6" t="s">
        <v>254</v>
      </c>
      <c r="C96" s="7">
        <f>10</f>
        <v>10</v>
      </c>
      <c r="D96" s="4"/>
    </row>
    <row r="97" spans="1:3" ht="59.25" customHeight="1">
      <c r="A97" s="8" t="s">
        <v>245</v>
      </c>
      <c r="B97" s="9" t="s">
        <v>246</v>
      </c>
      <c r="C97" s="32">
        <f>C98</f>
        <v>4</v>
      </c>
    </row>
    <row r="98" spans="1:3" s="34" customFormat="1" ht="83.25" customHeight="1">
      <c r="A98" s="10" t="s">
        <v>247</v>
      </c>
      <c r="B98" s="6" t="s">
        <v>248</v>
      </c>
      <c r="C98" s="7">
        <v>4</v>
      </c>
    </row>
    <row r="99" spans="1:3" ht="47.25" customHeight="1">
      <c r="A99" s="13" t="s">
        <v>249</v>
      </c>
      <c r="B99" s="40" t="s">
        <v>250</v>
      </c>
      <c r="C99" s="32">
        <f>C100</f>
        <v>4</v>
      </c>
    </row>
    <row r="100" spans="1:3" s="34" customFormat="1" ht="63" customHeight="1">
      <c r="A100" s="10" t="s">
        <v>255</v>
      </c>
      <c r="B100" s="11" t="s">
        <v>256</v>
      </c>
      <c r="C100" s="7">
        <v>4</v>
      </c>
    </row>
    <row r="101" spans="1:3" ht="57" customHeight="1">
      <c r="A101" s="8" t="s">
        <v>257</v>
      </c>
      <c r="B101" s="14" t="s">
        <v>258</v>
      </c>
      <c r="C101" s="32">
        <f>C102</f>
        <v>80.3</v>
      </c>
    </row>
    <row r="102" spans="1:3" ht="87" customHeight="1">
      <c r="A102" s="10" t="s">
        <v>259</v>
      </c>
      <c r="B102" s="11" t="s">
        <v>260</v>
      </c>
      <c r="C102" s="32">
        <v>80.3</v>
      </c>
    </row>
    <row r="103" spans="1:3" ht="50.25" customHeight="1">
      <c r="A103" s="13" t="s">
        <v>261</v>
      </c>
      <c r="B103" s="14" t="s">
        <v>262</v>
      </c>
      <c r="C103" s="7">
        <f>C104+C105</f>
        <v>8</v>
      </c>
    </row>
    <row r="104" spans="1:3" s="34" customFormat="1" ht="60" customHeight="1">
      <c r="A104" s="10" t="s">
        <v>263</v>
      </c>
      <c r="B104" s="11" t="s">
        <v>264</v>
      </c>
      <c r="C104" s="7">
        <f>4+4-4</f>
        <v>4</v>
      </c>
    </row>
    <row r="105" spans="1:3" s="34" customFormat="1" ht="60" customHeight="1">
      <c r="A105" s="10" t="s">
        <v>297</v>
      </c>
      <c r="B105" s="11" t="s">
        <v>298</v>
      </c>
      <c r="C105" s="7">
        <f>4</f>
        <v>4</v>
      </c>
    </row>
    <row r="106" spans="1:3" ht="57" customHeight="1">
      <c r="A106" s="8" t="s">
        <v>265</v>
      </c>
      <c r="B106" s="14" t="s">
        <v>266</v>
      </c>
      <c r="C106" s="32">
        <f>C108+C107</f>
        <v>46</v>
      </c>
    </row>
    <row r="107" spans="1:3" s="34" customFormat="1" ht="81" customHeight="1">
      <c r="A107" s="10" t="s">
        <v>292</v>
      </c>
      <c r="B107" s="11" t="s">
        <v>269</v>
      </c>
      <c r="C107" s="7">
        <v>10</v>
      </c>
    </row>
    <row r="108" spans="1:3" s="34" customFormat="1" ht="73.5" customHeight="1">
      <c r="A108" s="10" t="s">
        <v>267</v>
      </c>
      <c r="B108" s="42" t="s">
        <v>268</v>
      </c>
      <c r="C108" s="7">
        <v>36</v>
      </c>
    </row>
    <row r="109" spans="1:3" ht="37.5" customHeight="1">
      <c r="A109" s="31" t="s">
        <v>270</v>
      </c>
      <c r="B109" s="47" t="s">
        <v>272</v>
      </c>
      <c r="C109" s="3">
        <f>C110+C111</f>
        <v>132</v>
      </c>
    </row>
    <row r="110" spans="1:3" s="34" customFormat="1" ht="51" customHeight="1">
      <c r="A110" s="10" t="s">
        <v>271</v>
      </c>
      <c r="B110" s="42" t="s">
        <v>273</v>
      </c>
      <c r="C110" s="7">
        <f>2+100</f>
        <v>102</v>
      </c>
    </row>
    <row r="111" spans="1:3" s="34" customFormat="1" ht="45.75" customHeight="1">
      <c r="A111" s="10" t="s">
        <v>275</v>
      </c>
      <c r="B111" s="42" t="s">
        <v>274</v>
      </c>
      <c r="C111" s="7">
        <f>30</f>
        <v>30</v>
      </c>
    </row>
    <row r="112" spans="1:3" ht="84" customHeight="1">
      <c r="A112" s="1" t="s">
        <v>276</v>
      </c>
      <c r="B112" s="5" t="s">
        <v>277</v>
      </c>
      <c r="C112" s="27">
        <f>C113</f>
        <v>768.1</v>
      </c>
    </row>
    <row r="113" spans="1:3" ht="58.5" customHeight="1">
      <c r="A113" s="48" t="s">
        <v>279</v>
      </c>
      <c r="B113" s="9" t="s">
        <v>280</v>
      </c>
      <c r="C113" s="32">
        <f>C114</f>
        <v>768.1</v>
      </c>
    </row>
    <row r="114" spans="1:3" ht="65.25" customHeight="1">
      <c r="A114" s="10" t="s">
        <v>278</v>
      </c>
      <c r="B114" s="6" t="s">
        <v>281</v>
      </c>
      <c r="C114" s="32">
        <v>768.1</v>
      </c>
    </row>
    <row r="115" spans="1:3" s="49" customFormat="1" ht="33" customHeight="1">
      <c r="A115" s="1" t="s">
        <v>282</v>
      </c>
      <c r="B115" s="5" t="s">
        <v>283</v>
      </c>
      <c r="C115" s="27">
        <f>C116</f>
        <v>595.3</v>
      </c>
    </row>
    <row r="116" spans="1:3" ht="35.25" customHeight="1">
      <c r="A116" s="8" t="s">
        <v>286</v>
      </c>
      <c r="B116" s="9" t="s">
        <v>283</v>
      </c>
      <c r="C116" s="32">
        <f>C117</f>
        <v>595.3</v>
      </c>
    </row>
    <row r="117" spans="1:3" s="34" customFormat="1" ht="58.5" customHeight="1">
      <c r="A117" s="10" t="s">
        <v>284</v>
      </c>
      <c r="B117" s="6" t="s">
        <v>285</v>
      </c>
      <c r="C117" s="7">
        <v>595.3</v>
      </c>
    </row>
    <row r="118" spans="1:3" s="34" customFormat="1" ht="12.75">
      <c r="A118" s="31" t="s">
        <v>98</v>
      </c>
      <c r="B118" s="47" t="s">
        <v>99</v>
      </c>
      <c r="C118" s="3">
        <f>C119</f>
        <v>0</v>
      </c>
    </row>
    <row r="119" spans="1:3" s="34" customFormat="1" ht="12.75">
      <c r="A119" s="8" t="s">
        <v>135</v>
      </c>
      <c r="B119" s="40" t="s">
        <v>136</v>
      </c>
      <c r="C119" s="32">
        <f>C120</f>
        <v>0</v>
      </c>
    </row>
    <row r="120" spans="1:3" ht="12.75">
      <c r="A120" s="44" t="s">
        <v>100</v>
      </c>
      <c r="B120" s="42" t="s">
        <v>101</v>
      </c>
      <c r="C120" s="7">
        <v>0</v>
      </c>
    </row>
    <row r="121" spans="1:3" ht="18.75" customHeight="1">
      <c r="A121" s="1" t="s">
        <v>51</v>
      </c>
      <c r="B121" s="2" t="s">
        <v>52</v>
      </c>
      <c r="C121" s="3">
        <f>C122+C155+C158</f>
        <v>2329982.2</v>
      </c>
    </row>
    <row r="122" spans="1:3" ht="28.5" customHeight="1">
      <c r="A122" s="8" t="s">
        <v>53</v>
      </c>
      <c r="B122" s="9" t="s">
        <v>54</v>
      </c>
      <c r="C122" s="32">
        <f>C123+C128+C137+C150</f>
        <v>2159491.9000000004</v>
      </c>
    </row>
    <row r="123" spans="1:3" ht="25.5">
      <c r="A123" s="31" t="s">
        <v>167</v>
      </c>
      <c r="B123" s="2" t="s">
        <v>191</v>
      </c>
      <c r="C123" s="3">
        <f>C124</f>
        <v>427223</v>
      </c>
    </row>
    <row r="124" spans="1:3" ht="12.75">
      <c r="A124" s="8" t="s">
        <v>55</v>
      </c>
      <c r="B124" s="9" t="s">
        <v>192</v>
      </c>
      <c r="C124" s="32">
        <f>C125+C126</f>
        <v>427223</v>
      </c>
    </row>
    <row r="125" spans="1:3" ht="28.5" customHeight="1">
      <c r="A125" s="10" t="s">
        <v>66</v>
      </c>
      <c r="B125" s="6" t="s">
        <v>193</v>
      </c>
      <c r="C125" s="7">
        <v>413480.4</v>
      </c>
    </row>
    <row r="126" spans="1:3" ht="30.75" customHeight="1">
      <c r="A126" s="8" t="s">
        <v>56</v>
      </c>
      <c r="B126" s="9" t="s">
        <v>194</v>
      </c>
      <c r="C126" s="32">
        <f>SUM(C127)</f>
        <v>13742.6</v>
      </c>
    </row>
    <row r="127" spans="1:3" ht="29.25" customHeight="1">
      <c r="A127" s="10" t="s">
        <v>57</v>
      </c>
      <c r="B127" s="6" t="s">
        <v>195</v>
      </c>
      <c r="C127" s="7">
        <v>13742.6</v>
      </c>
    </row>
    <row r="128" spans="1:3" ht="29.25" customHeight="1">
      <c r="A128" s="31" t="s">
        <v>132</v>
      </c>
      <c r="B128" s="2" t="s">
        <v>196</v>
      </c>
      <c r="C128" s="3">
        <f>C135+C129+C133+C131</f>
        <v>188755.40000000002</v>
      </c>
    </row>
    <row r="129" spans="1:3" ht="43.5" customHeight="1">
      <c r="A129" s="8" t="s">
        <v>70</v>
      </c>
      <c r="B129" s="9" t="s">
        <v>197</v>
      </c>
      <c r="C129" s="32">
        <f>SUM(C130)</f>
        <v>393.7</v>
      </c>
    </row>
    <row r="130" spans="1:3" ht="54" customHeight="1">
      <c r="A130" s="10" t="s">
        <v>296</v>
      </c>
      <c r="B130" s="6" t="s">
        <v>198</v>
      </c>
      <c r="C130" s="7">
        <v>393.7</v>
      </c>
    </row>
    <row r="131" spans="1:3" ht="28.5" customHeight="1">
      <c r="A131" s="8" t="s">
        <v>183</v>
      </c>
      <c r="B131" s="9" t="s">
        <v>199</v>
      </c>
      <c r="C131" s="7">
        <f>C132</f>
        <v>7541.199999999999</v>
      </c>
    </row>
    <row r="132" spans="1:3" ht="27" customHeight="1">
      <c r="A132" s="10" t="s">
        <v>184</v>
      </c>
      <c r="B132" s="6" t="s">
        <v>200</v>
      </c>
      <c r="C132" s="7">
        <f>6663+326.4+526.4+25.4</f>
        <v>7541.199999999999</v>
      </c>
    </row>
    <row r="133" spans="1:3" ht="35.25" customHeight="1">
      <c r="A133" s="8" t="s">
        <v>230</v>
      </c>
      <c r="B133" s="9" t="s">
        <v>201</v>
      </c>
      <c r="C133" s="32">
        <f>C134</f>
        <v>15707.9</v>
      </c>
    </row>
    <row r="134" spans="1:3" ht="30.75" customHeight="1">
      <c r="A134" s="10" t="s">
        <v>231</v>
      </c>
      <c r="B134" s="6" t="s">
        <v>202</v>
      </c>
      <c r="C134" s="7">
        <f>9582+6126.1-0.2</f>
        <v>15707.9</v>
      </c>
    </row>
    <row r="135" spans="1:3" ht="17.25" customHeight="1">
      <c r="A135" s="8" t="s">
        <v>58</v>
      </c>
      <c r="B135" s="9" t="s">
        <v>203</v>
      </c>
      <c r="C135" s="32">
        <f>C136</f>
        <v>165112.6</v>
      </c>
    </row>
    <row r="136" spans="1:3" ht="19.5" customHeight="1">
      <c r="A136" s="10" t="s">
        <v>133</v>
      </c>
      <c r="B136" s="6" t="s">
        <v>204</v>
      </c>
      <c r="C136" s="7">
        <f>50000+99.4+434.3+327.1+48726.2+9169.1+4002.2+607.9+32652.5+7374.5+143.6+10541.9+269+764.9</f>
        <v>165112.6</v>
      </c>
    </row>
    <row r="137" spans="1:3" ht="31.5" customHeight="1">
      <c r="A137" s="31" t="s">
        <v>168</v>
      </c>
      <c r="B137" s="2" t="s">
        <v>205</v>
      </c>
      <c r="C137" s="3">
        <f>SUM(C138+C140+C142+C144+C148+C146)</f>
        <v>1522890.9000000001</v>
      </c>
    </row>
    <row r="138" spans="1:3" ht="33.75" customHeight="1">
      <c r="A138" s="8" t="s">
        <v>60</v>
      </c>
      <c r="B138" s="9" t="s">
        <v>206</v>
      </c>
      <c r="C138" s="32">
        <f>SUM(C139)</f>
        <v>1439641.2000000002</v>
      </c>
    </row>
    <row r="139" spans="1:3" ht="33.75" customHeight="1">
      <c r="A139" s="10" t="s">
        <v>172</v>
      </c>
      <c r="B139" s="6" t="s">
        <v>207</v>
      </c>
      <c r="C139" s="7">
        <f>1217309.5+56654+9094+69489.4+17645.9+7535.6+1737.4+1578+294.8+2946.7+2.6+10.1+24149.4+1246.5+120.6+828.5+23995.6+5451-448.4</f>
        <v>1439641.2000000002</v>
      </c>
    </row>
    <row r="140" spans="1:3" ht="55.5" customHeight="1">
      <c r="A140" s="8" t="s">
        <v>164</v>
      </c>
      <c r="B140" s="9" t="s">
        <v>208</v>
      </c>
      <c r="C140" s="32">
        <f>C141</f>
        <v>40458</v>
      </c>
    </row>
    <row r="141" spans="1:3" ht="57.75" customHeight="1">
      <c r="A141" s="10" t="s">
        <v>163</v>
      </c>
      <c r="B141" s="6" t="s">
        <v>209</v>
      </c>
      <c r="C141" s="7">
        <f>40458</f>
        <v>40458</v>
      </c>
    </row>
    <row r="142" spans="1:3" ht="49.5" customHeight="1">
      <c r="A142" s="8" t="s">
        <v>147</v>
      </c>
      <c r="B142" s="9" t="s">
        <v>210</v>
      </c>
      <c r="C142" s="7">
        <f>C143</f>
        <v>35577.9</v>
      </c>
    </row>
    <row r="143" spans="1:3" ht="54" customHeight="1">
      <c r="A143" s="10" t="s">
        <v>148</v>
      </c>
      <c r="B143" s="6" t="s">
        <v>211</v>
      </c>
      <c r="C143" s="7">
        <f>35577.9</f>
        <v>35577.9</v>
      </c>
    </row>
    <row r="144" spans="1:3" ht="39.75" customHeight="1">
      <c r="A144" s="8" t="s">
        <v>174</v>
      </c>
      <c r="B144" s="9" t="s">
        <v>212</v>
      </c>
      <c r="C144" s="32">
        <f>C145</f>
        <v>11.5</v>
      </c>
    </row>
    <row r="145" spans="1:3" ht="43.5" customHeight="1">
      <c r="A145" s="10" t="s">
        <v>175</v>
      </c>
      <c r="B145" s="6" t="s">
        <v>213</v>
      </c>
      <c r="C145" s="7">
        <f>11.5</f>
        <v>11.5</v>
      </c>
    </row>
    <row r="146" spans="1:3" ht="36.75" customHeight="1">
      <c r="A146" s="8" t="s">
        <v>288</v>
      </c>
      <c r="B146" s="9" t="s">
        <v>289</v>
      </c>
      <c r="C146" s="32">
        <f>C147</f>
        <v>629.3</v>
      </c>
    </row>
    <row r="147" spans="1:3" ht="35.25" customHeight="1">
      <c r="A147" s="10" t="s">
        <v>291</v>
      </c>
      <c r="B147" s="6" t="s">
        <v>287</v>
      </c>
      <c r="C147" s="7">
        <v>629.3</v>
      </c>
    </row>
    <row r="148" spans="1:3" ht="25.5">
      <c r="A148" s="8" t="s">
        <v>59</v>
      </c>
      <c r="B148" s="9" t="s">
        <v>214</v>
      </c>
      <c r="C148" s="32">
        <f>C149</f>
        <v>6573</v>
      </c>
    </row>
    <row r="149" spans="1:3" ht="27.75" customHeight="1">
      <c r="A149" s="10" t="s">
        <v>171</v>
      </c>
      <c r="B149" s="6" t="s">
        <v>215</v>
      </c>
      <c r="C149" s="7">
        <f>1322+5251</f>
        <v>6573</v>
      </c>
    </row>
    <row r="150" spans="1:3" ht="21" customHeight="1">
      <c r="A150" s="31" t="s">
        <v>61</v>
      </c>
      <c r="B150" s="2" t="s">
        <v>216</v>
      </c>
      <c r="C150" s="3">
        <f>C151+C153</f>
        <v>20622.6</v>
      </c>
    </row>
    <row r="151" spans="1:3" ht="45.75" customHeight="1">
      <c r="A151" s="8" t="s">
        <v>299</v>
      </c>
      <c r="B151" s="9" t="s">
        <v>300</v>
      </c>
      <c r="C151" s="32">
        <f>C152</f>
        <v>12145.1</v>
      </c>
    </row>
    <row r="152" spans="1:3" ht="58.5" customHeight="1">
      <c r="A152" s="44" t="s">
        <v>301</v>
      </c>
      <c r="B152" s="11" t="s">
        <v>302</v>
      </c>
      <c r="C152" s="32">
        <v>12145.1</v>
      </c>
    </row>
    <row r="153" spans="1:3" ht="24.75" customHeight="1">
      <c r="A153" s="13" t="s">
        <v>62</v>
      </c>
      <c r="B153" s="9" t="s">
        <v>217</v>
      </c>
      <c r="C153" s="32">
        <f>SUM(C154)</f>
        <v>8477.5</v>
      </c>
    </row>
    <row r="154" spans="1:3" ht="32.25" customHeight="1">
      <c r="A154" s="44" t="s">
        <v>173</v>
      </c>
      <c r="B154" s="6" t="s">
        <v>218</v>
      </c>
      <c r="C154" s="7">
        <f>2773+72.7+159.1+135.4+806+944.5+602.1+659.2+2325.5</f>
        <v>8477.5</v>
      </c>
    </row>
    <row r="155" spans="1:3" ht="18.75" customHeight="1">
      <c r="A155" s="31" t="s">
        <v>63</v>
      </c>
      <c r="B155" s="2" t="s">
        <v>219</v>
      </c>
      <c r="C155" s="3">
        <f>C156</f>
        <v>172560.8</v>
      </c>
    </row>
    <row r="156" spans="1:3" ht="18.75" customHeight="1">
      <c r="A156" s="8" t="s">
        <v>134</v>
      </c>
      <c r="B156" s="9" t="s">
        <v>220</v>
      </c>
      <c r="C156" s="32">
        <f>C157</f>
        <v>172560.8</v>
      </c>
    </row>
    <row r="157" spans="1:3" ht="20.25" customHeight="1">
      <c r="A157" s="10" t="s">
        <v>64</v>
      </c>
      <c r="B157" s="6" t="s">
        <v>221</v>
      </c>
      <c r="C157" s="7">
        <f>116770+54790.8+1000</f>
        <v>172560.8</v>
      </c>
    </row>
    <row r="158" spans="1:3" ht="40.5" customHeight="1">
      <c r="A158" s="1" t="s">
        <v>140</v>
      </c>
      <c r="B158" s="5" t="s">
        <v>170</v>
      </c>
      <c r="C158" s="12">
        <f>C159</f>
        <v>-2070.5</v>
      </c>
    </row>
    <row r="159" spans="1:3" ht="40.5" customHeight="1">
      <c r="A159" s="13" t="s">
        <v>182</v>
      </c>
      <c r="B159" s="14" t="s">
        <v>222</v>
      </c>
      <c r="C159" s="15">
        <v>-2070.5</v>
      </c>
    </row>
    <row r="160" spans="1:3" ht="21" customHeight="1">
      <c r="A160" s="1" t="s">
        <v>65</v>
      </c>
      <c r="B160" s="2"/>
      <c r="C160" s="3">
        <f>C10+C121</f>
        <v>3373007.1</v>
      </c>
    </row>
  </sheetData>
  <sheetProtection/>
  <mergeCells count="7">
    <mergeCell ref="A6:C6"/>
    <mergeCell ref="A5:C5"/>
    <mergeCell ref="B1:C1"/>
    <mergeCell ref="B2:C2"/>
    <mergeCell ref="D2:E2"/>
    <mergeCell ref="B3:C3"/>
    <mergeCell ref="D3:E3"/>
  </mergeCells>
  <printOptions/>
  <pageMargins left="0.7086614173228347" right="0.1968503937007874" top="0.3937007874015748" bottom="0.3937007874015748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Лариса Васильевна Зорина</cp:lastModifiedBy>
  <cp:lastPrinted>2020-02-14T06:26:24Z</cp:lastPrinted>
  <dcterms:created xsi:type="dcterms:W3CDTF">1996-10-08T23:32:33Z</dcterms:created>
  <dcterms:modified xsi:type="dcterms:W3CDTF">2020-05-21T12:03:13Z</dcterms:modified>
  <cp:category/>
  <cp:version/>
  <cp:contentType/>
  <cp:contentStatus/>
</cp:coreProperties>
</file>