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4" sheetId="5" r:id="rId1"/>
  </sheets>
  <definedNames>
    <definedName name="_xlnm._FilterDatabase" localSheetId="0" hidden="1">'приложение 4'!$A$18:$H$18</definedName>
    <definedName name="_xlnm.Print_Titles" localSheetId="0">'приложение 4'!$9:$10</definedName>
    <definedName name="_xlnm.Print_Area" localSheetId="0">'приложение 4'!$A$1:$E$122</definedName>
  </definedNames>
  <calcPr calcId="125725"/>
</workbook>
</file>

<file path=xl/calcChain.xml><?xml version="1.0" encoding="utf-8"?>
<calcChain xmlns="http://schemas.openxmlformats.org/spreadsheetml/2006/main">
  <c r="C42" i="5"/>
  <c r="C40"/>
  <c r="C21"/>
  <c r="C53" l="1"/>
  <c r="C30"/>
  <c r="E13"/>
  <c r="E16"/>
  <c r="D26"/>
  <c r="E26"/>
  <c r="D28"/>
  <c r="E28"/>
  <c r="D27"/>
  <c r="E27"/>
  <c r="C28"/>
  <c r="C26" s="1"/>
  <c r="C27"/>
  <c r="C31"/>
  <c r="D31"/>
  <c r="E31"/>
  <c r="D46" l="1"/>
  <c r="E46"/>
  <c r="C49"/>
  <c r="C46" s="1"/>
  <c r="E52"/>
  <c r="D52"/>
  <c r="C52"/>
  <c r="D44"/>
  <c r="E44"/>
  <c r="C44"/>
  <c r="E42"/>
  <c r="E35" s="1"/>
  <c r="D42"/>
  <c r="D35" s="1"/>
  <c r="C35"/>
  <c r="C20"/>
  <c r="D20"/>
  <c r="E20"/>
  <c r="D79" l="1"/>
  <c r="E79"/>
  <c r="C79"/>
  <c r="D71" l="1"/>
  <c r="E71"/>
  <c r="C71"/>
  <c r="D72"/>
  <c r="D69" s="1"/>
  <c r="E72"/>
  <c r="E69" s="1"/>
  <c r="C72"/>
  <c r="C69" s="1"/>
  <c r="E93"/>
  <c r="D93"/>
  <c r="C93"/>
  <c r="E101"/>
  <c r="D101"/>
  <c r="C101"/>
  <c r="E116"/>
  <c r="D116"/>
  <c r="D111" s="1"/>
  <c r="E111"/>
  <c r="C116"/>
  <c r="C111" s="1"/>
  <c r="D76"/>
  <c r="E76"/>
  <c r="C76"/>
  <c r="D118"/>
  <c r="E118"/>
  <c r="C118"/>
  <c r="D104"/>
  <c r="E104"/>
  <c r="C104"/>
  <c r="D103"/>
  <c r="E103"/>
  <c r="C103"/>
  <c r="D105"/>
  <c r="E105"/>
  <c r="C105"/>
  <c r="D94"/>
  <c r="E94"/>
  <c r="C94"/>
  <c r="E91"/>
  <c r="E90" s="1"/>
  <c r="D85"/>
  <c r="D84" s="1"/>
  <c r="E85"/>
  <c r="E84" s="1"/>
  <c r="C85"/>
  <c r="C84" s="1"/>
  <c r="D86"/>
  <c r="E86"/>
  <c r="C86"/>
  <c r="D82"/>
  <c r="E82"/>
  <c r="C82"/>
  <c r="D80"/>
  <c r="D78" s="1"/>
  <c r="E80"/>
  <c r="E78" s="1"/>
  <c r="C80"/>
  <c r="C78" s="1"/>
  <c r="D73"/>
  <c r="E73"/>
  <c r="C73"/>
  <c r="D60"/>
  <c r="E60"/>
  <c r="C60"/>
  <c r="D55"/>
  <c r="D54" s="1"/>
  <c r="E55"/>
  <c r="E54" s="1"/>
  <c r="C55"/>
  <c r="C54" s="1"/>
  <c r="D47"/>
  <c r="E47"/>
  <c r="C47"/>
  <c r="D64"/>
  <c r="E64"/>
  <c r="C64"/>
  <c r="E61"/>
  <c r="D61"/>
  <c r="C61"/>
  <c r="E56"/>
  <c r="D56"/>
  <c r="C56"/>
  <c r="E50"/>
  <c r="D50"/>
  <c r="C50"/>
  <c r="E48"/>
  <c r="D48"/>
  <c r="C48"/>
  <c r="D36"/>
  <c r="E36"/>
  <c r="C36"/>
  <c r="E43"/>
  <c r="D43"/>
  <c r="C43"/>
  <c r="D18"/>
  <c r="E18"/>
  <c r="D19"/>
  <c r="E19"/>
  <c r="C19"/>
  <c r="C18"/>
  <c r="D22"/>
  <c r="E22"/>
  <c r="C22"/>
  <c r="D29"/>
  <c r="E29"/>
  <c r="C29"/>
  <c r="C68" l="1"/>
  <c r="E68"/>
  <c r="E67" s="1"/>
  <c r="D68"/>
  <c r="C91"/>
  <c r="C90" s="1"/>
  <c r="D91"/>
  <c r="D90" s="1"/>
  <c r="E89"/>
  <c r="E88" s="1"/>
  <c r="E102"/>
  <c r="D102"/>
  <c r="C102"/>
  <c r="C59"/>
  <c r="C58" s="1"/>
  <c r="D59"/>
  <c r="D58" s="1"/>
  <c r="E59"/>
  <c r="E58" s="1"/>
  <c r="D70"/>
  <c r="D67"/>
  <c r="C45"/>
  <c r="C70"/>
  <c r="E70"/>
  <c r="C16"/>
  <c r="D16"/>
  <c r="E45"/>
  <c r="D45"/>
  <c r="C17"/>
  <c r="D17"/>
  <c r="C34"/>
  <c r="E17"/>
  <c r="C89" l="1"/>
  <c r="C88" s="1"/>
  <c r="D89"/>
  <c r="D88" s="1"/>
  <c r="C67"/>
  <c r="C15"/>
  <c r="C14" l="1"/>
  <c r="E115"/>
  <c r="C115" l="1"/>
  <c r="D115"/>
  <c r="E92" l="1"/>
  <c r="D92"/>
  <c r="E97"/>
  <c r="E96" s="1"/>
  <c r="E121"/>
  <c r="D121"/>
  <c r="C121"/>
  <c r="E119"/>
  <c r="D119"/>
  <c r="C119"/>
  <c r="E113"/>
  <c r="D113"/>
  <c r="C113"/>
  <c r="E112"/>
  <c r="D112"/>
  <c r="D13" s="1"/>
  <c r="C112"/>
  <c r="C13" s="1"/>
  <c r="E108"/>
  <c r="D108"/>
  <c r="C108"/>
  <c r="E98"/>
  <c r="D98"/>
  <c r="C98"/>
  <c r="E41"/>
  <c r="D41"/>
  <c r="C41"/>
  <c r="E39"/>
  <c r="D39"/>
  <c r="C39"/>
  <c r="E37"/>
  <c r="D37"/>
  <c r="C37"/>
  <c r="E24"/>
  <c r="D24"/>
  <c r="C24"/>
  <c r="C110" l="1"/>
  <c r="E110"/>
  <c r="D110"/>
  <c r="D100"/>
  <c r="D97"/>
  <c r="D96" s="1"/>
  <c r="E100"/>
  <c r="C100"/>
  <c r="C97"/>
  <c r="D34"/>
  <c r="D15"/>
  <c r="E34"/>
  <c r="E15"/>
  <c r="E117"/>
  <c r="D117"/>
  <c r="C92"/>
  <c r="C117"/>
  <c r="E14" l="1"/>
  <c r="E12"/>
  <c r="E11" s="1"/>
  <c r="D14"/>
  <c r="D12"/>
  <c r="C96"/>
  <c r="C12"/>
  <c r="C11" s="1"/>
  <c r="D11" l="1"/>
</calcChain>
</file>

<file path=xl/sharedStrings.xml><?xml version="1.0" encoding="utf-8"?>
<sst xmlns="http://schemas.openxmlformats.org/spreadsheetml/2006/main" count="172" uniqueCount="109">
  <si>
    <t xml:space="preserve">Информация об объёмах бюджетных ассигнований, направляемых </t>
  </si>
  <si>
    <t xml:space="preserve">на поддержку семьи и детей, предусмотренных </t>
  </si>
  <si>
    <t>№ п/п</t>
  </si>
  <si>
    <t xml:space="preserve">Наименование мероприятия </t>
  </si>
  <si>
    <t>местный бюджет</t>
  </si>
  <si>
    <t>бюджет автономного округа</t>
  </si>
  <si>
    <t>1.1.</t>
  </si>
  <si>
    <t>1.2.</t>
  </si>
  <si>
    <t xml:space="preserve">                                                                                                                           </t>
  </si>
  <si>
    <t>(тыс. рублей)</t>
  </si>
  <si>
    <t>Всего, в том числе:</t>
  </si>
  <si>
    <t>1.3.</t>
  </si>
  <si>
    <t>1.4.</t>
  </si>
  <si>
    <t>2.1.</t>
  </si>
  <si>
    <t>2.2.</t>
  </si>
  <si>
    <t>1.1.1.</t>
  </si>
  <si>
    <t>1.3.1.</t>
  </si>
  <si>
    <t>1.3.2.</t>
  </si>
  <si>
    <t>1.4.1.</t>
  </si>
  <si>
    <t>1.4.2.</t>
  </si>
  <si>
    <t>Муниципальная программа "Культура города Урай" на 2017-2021 годы - всего, в том числе:</t>
  </si>
  <si>
    <t>3.1.</t>
  </si>
  <si>
    <t>4.1.</t>
  </si>
  <si>
    <t>4.2.</t>
  </si>
  <si>
    <t>5.1.</t>
  </si>
  <si>
    <t>5.2.</t>
  </si>
  <si>
    <t>6.1.</t>
  </si>
  <si>
    <t>6.2.</t>
  </si>
  <si>
    <t>7.1.</t>
  </si>
  <si>
    <t>7.2.</t>
  </si>
  <si>
    <t>1.</t>
  </si>
  <si>
    <t>1.2.1.</t>
  </si>
  <si>
    <t>Муниципальное задание на предоставление образовательных услуг в сфере физической культуры и спорта и услуг по спортивной подготовке занимающихся из числа детей и подростков - всего, в том числе: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</si>
  <si>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всего, в том числе:</t>
  </si>
  <si>
    <t xml:space="preserve">в проекте решения "О  бюджете городского округа город Урай </t>
  </si>
  <si>
    <t>2020 год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</si>
  <si>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- всего, в том числе:</t>
  </si>
  <si>
    <t>Муниципальная программа "Профилактика правонарушений на территории города Урай" на 2018-2030 годы, в том числе:</t>
  </si>
  <si>
    <t>Муниципальная программа "Поддержка социально ориентированных некоммерческих организаций в городе Урай" на 2018-2030 годы, в том числе:</t>
  </si>
  <si>
    <t>Муниципальная программа "Совершенствование и развитие муниципального управления в городе Урай" на 2018-2030 годы, в том числе:</t>
  </si>
  <si>
    <t>Проведение профилактических мероприятий для несовершеннолетних и молодежи</t>
  </si>
  <si>
    <t>2.3.</t>
  </si>
  <si>
    <t>6.</t>
  </si>
  <si>
    <t>7.</t>
  </si>
  <si>
    <t>2021 год</t>
  </si>
  <si>
    <t>Расходы на обеспечение деятельности  (оказание услуг) муниципальных организаций дошкольного образования</t>
  </si>
  <si>
    <t>1.1.2.</t>
  </si>
  <si>
    <t>Материальная поддержка воспитания и обучения детей, посещающих дошкольные образовательные организации  (субвенции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образования)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</si>
  <si>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</t>
  </si>
  <si>
    <t>Расходы на обеспечение деятельности  (оказание услуг) муниципальных общеобразовательных организаций</t>
  </si>
  <si>
    <t>1.3.4.</t>
  </si>
  <si>
    <t>Мероприятия, направленные на формирование здорового образа жизни</t>
  </si>
  <si>
    <t>Субвенция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программам(питание)</t>
  </si>
  <si>
    <t>1.5.</t>
  </si>
  <si>
    <t>Подпрограмма 6 "Молодежная политика"</t>
  </si>
  <si>
    <t>1.6.</t>
  </si>
  <si>
    <t>Подпрограмма 7 "Каникулярный отдых"</t>
  </si>
  <si>
    <t>Организация деятельности лагерей с дневным пребыванием детей и досуговых площадок</t>
  </si>
  <si>
    <t>1.6.1.</t>
  </si>
  <si>
    <t>1.6.2.</t>
  </si>
  <si>
    <t>Организация выездного отдыха детей</t>
  </si>
  <si>
    <t>Подпрограмма 1"Дошкольное образование"</t>
  </si>
  <si>
    <t>Подпрограмма 2"Развитие современной инфраструктуры"</t>
  </si>
  <si>
    <t>Муниципальная программа "Развитие физической культуры, спорта и туризма в городе Урай" на 2019-2030 годы, в том числе:</t>
  </si>
  <si>
    <t>Обеспечение безопасных и комфортных условий обучения, в том числе устранение предписаний надзорных органов</t>
  </si>
  <si>
    <t xml:space="preserve">Организация и проведение городских мероприятий, участие во всероссийских окружных молодежных мероприятиях, соревнованиях, фестивалях, слетах , форумах </t>
  </si>
  <si>
    <t>2.1.1.</t>
  </si>
  <si>
    <t>2.1.2.</t>
  </si>
  <si>
    <t>2.2.1.</t>
  </si>
  <si>
    <t>2.3.1.</t>
  </si>
  <si>
    <t>Проведение городских мероприятий (организация конкурсов музыкального, художественного и хореографического направлений)</t>
  </si>
  <si>
    <t>2.</t>
  </si>
  <si>
    <t>3.</t>
  </si>
  <si>
    <t>4.</t>
  </si>
  <si>
    <t>5.</t>
  </si>
  <si>
    <t>1.5.1.</t>
  </si>
  <si>
    <t>Подпрограмма 1 "Развитие физической культуры и спорта в городе Урай"</t>
  </si>
  <si>
    <t>3.1.1.</t>
  </si>
  <si>
    <t>3.1.2.</t>
  </si>
  <si>
    <t>Организация и проведение городских спортивно-массовых мероприятий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</si>
  <si>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годы, в том числе:</t>
  </si>
  <si>
    <t>Реализация мероприятий по обеспечению жильем молодых семей</t>
  </si>
  <si>
    <t>Дополнительные гарантии и дополнительные меры социальной поддержки детям-сиротам и детям, оставшимся без попечения родителей, лицам из их числа детей-сирот и детей, оставшихся без попечения родителей, усыновителям, приемным родителям - всего, в том числе:</t>
  </si>
  <si>
    <t>Субсидии на развитие сферы культуры в муниципальных образованиях автономного округа</t>
  </si>
  <si>
    <t xml:space="preserve">к пояснительной записке </t>
  </si>
  <si>
    <t xml:space="preserve">Приложение 4 </t>
  </si>
  <si>
    <t>на 2020 год и на плановый период 2021 и 2022 годов"</t>
  </si>
  <si>
    <t>2022 год</t>
  </si>
  <si>
    <t>Подпрограмма 1 "Модернизация и развитие учреждений в сфере культуры" -всего, в том числе:</t>
  </si>
  <si>
    <t>Подпрограмма 2 "Поддержка творческих и социокультурных гражданских инициатив, способствующих самореализации населения. Вовлечение граждан в культурную деятельность" -всего, в том числе:</t>
  </si>
  <si>
    <t xml:space="preserve">Проведение городских мероприятий </t>
  </si>
  <si>
    <t>2.2.2.</t>
  </si>
  <si>
    <t>Подпрограмма 3 "Обеспечение муниципальной поддержки учреждений культуры и организаций дополнительного образования в сфере культуры"</t>
  </si>
  <si>
    <t>Муниципальное задание на оказание муниципальных услуг (выполнение работ)  организаций дополнительного образования в сфере культуры - всего, в том числе:</t>
  </si>
  <si>
    <t>Расходы на обеспечение деятельности (оказание услуг) муниципальных организаций дополнительного образования, персонифицированное финансирование дополнительного образования детей</t>
  </si>
  <si>
    <t>1.3.3.</t>
  </si>
  <si>
    <t>1.4.3.</t>
  </si>
  <si>
    <t>1.2.2.</t>
  </si>
  <si>
    <t>Организация и проведение выездных спортивно-туристических мероприятий (субвенция на осуществление полномочий по образованию и организации деятельности комиссий по делам несовершеннолетних и защите их прав)</t>
  </si>
  <si>
    <t>Муниципальная программа "Развитие образования и молодежной политики в городе Урай" на 2019–2030 годы" - всего, в том числе:</t>
  </si>
  <si>
    <t>Укрепление МТБ учреждений в сфере общего образования (строительство, приобретение и создание объектов общего образования)</t>
  </si>
  <si>
    <t>Подпрограмма 3 "Общее и дополнительное образование"</t>
  </si>
  <si>
    <t>Олимпиад, конкурсы, форумы, конкурсы(организация и проведение мероприятий по развитию талантливых детей и молодежи)</t>
  </si>
  <si>
    <t>Организация питания обучающихся в муниципальных общеобразовательных организациях</t>
  </si>
  <si>
    <t>Укрепление МТБ учреждений в сфере культуры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</si>
  <si>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 просвещения и (или) науки и (или) культуры и (или) искусства и (или) здравоохранения и (или) профилактики и охраны здоровья граждан и (или) пропаганде здорового образа жизни и (или) улучшения морально-психологического состояния граждан и (или) физической культуры и спорта и  содействие указанной деятельности и (или) содействие духовному развитию личности - всего, в том числе:</t>
  </si>
  <si>
    <t>1.1.3.</t>
  </si>
  <si>
    <t>Подготовка лиц, желающих принять на воспитание в свою семью ребенка, оставшегося без попечения родителей (субвенция на осуществление деятельности по опеке и попечительству)</t>
  </si>
  <si>
    <t>Подпрограмма 5 "Здоровьесбережение и здоровьесозидание"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</si>
</sst>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3" fontId="0" fillId="2" borderId="0" xfId="0" applyNumberFormat="1" applyFont="1" applyFill="1"/>
    <xf numFmtId="0" fontId="3" fillId="2" borderId="0" xfId="0" applyFont="1" applyFill="1" applyAlignment="1">
      <alignment horizontal="right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center" wrapText="1"/>
    </xf>
    <xf numFmtId="0" fontId="11" fillId="2" borderId="0" xfId="0" applyFont="1" applyFill="1"/>
    <xf numFmtId="0" fontId="10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164" fontId="6" fillId="2" borderId="1" xfId="1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/>
    <xf numFmtId="0" fontId="12" fillId="2" borderId="0" xfId="0" applyFont="1" applyFill="1"/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10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2"/>
  <sheetViews>
    <sheetView tabSelected="1" view="pageBreakPreview" zoomScaleNormal="100" zoomScaleSheetLayoutView="100" workbookViewId="0">
      <pane xSplit="1" ySplit="9" topLeftCell="B109" activePane="bottomRight" state="frozen"/>
      <selection pane="topRight" activeCell="B1" sqref="B1"/>
      <selection pane="bottomLeft" activeCell="A11" sqref="A11"/>
      <selection pane="bottomRight" sqref="A1:E122"/>
    </sheetView>
  </sheetViews>
  <sheetFormatPr defaultColWidth="9.140625" defaultRowHeight="15"/>
  <cols>
    <col min="1" max="1" width="10.85546875" style="4" customWidth="1"/>
    <col min="2" max="2" width="71.5703125" style="4" customWidth="1"/>
    <col min="3" max="5" width="20.42578125" style="4" customWidth="1"/>
    <col min="6" max="16384" width="9.140625" style="4"/>
  </cols>
  <sheetData>
    <row r="1" spans="1:8" s="5" customFormat="1">
      <c r="D1" s="28"/>
      <c r="E1" s="29" t="s">
        <v>85</v>
      </c>
    </row>
    <row r="2" spans="1:8" s="5" customFormat="1" ht="11.45" customHeight="1">
      <c r="D2" s="46" t="s">
        <v>84</v>
      </c>
      <c r="E2" s="46"/>
    </row>
    <row r="3" spans="1:8" s="5" customFormat="1" ht="11.45" customHeight="1">
      <c r="D3" s="16"/>
      <c r="E3" s="16"/>
    </row>
    <row r="4" spans="1:8" s="5" customFormat="1" ht="15.75">
      <c r="A4" s="47" t="s">
        <v>0</v>
      </c>
      <c r="B4" s="47"/>
      <c r="C4" s="47"/>
      <c r="D4" s="47"/>
      <c r="E4" s="47"/>
    </row>
    <row r="5" spans="1:8" s="5" customFormat="1" ht="15.75">
      <c r="A5" s="47" t="s">
        <v>1</v>
      </c>
      <c r="B5" s="47"/>
      <c r="C5" s="47"/>
      <c r="D5" s="47"/>
      <c r="E5" s="47"/>
    </row>
    <row r="6" spans="1:8" s="5" customFormat="1" ht="15.75">
      <c r="A6" s="47" t="s">
        <v>34</v>
      </c>
      <c r="B6" s="47"/>
      <c r="C6" s="47"/>
      <c r="D6" s="47"/>
      <c r="E6" s="47"/>
    </row>
    <row r="7" spans="1:8" s="5" customFormat="1" ht="15.75" customHeight="1">
      <c r="A7" s="47" t="s">
        <v>86</v>
      </c>
      <c r="B7" s="47"/>
      <c r="C7" s="47"/>
      <c r="D7" s="47"/>
      <c r="E7" s="47"/>
    </row>
    <row r="8" spans="1:8" s="5" customFormat="1" ht="15.75">
      <c r="A8" s="1" t="s">
        <v>8</v>
      </c>
      <c r="B8" s="2"/>
      <c r="C8" s="2"/>
      <c r="D8" s="48" t="s">
        <v>9</v>
      </c>
      <c r="E8" s="48"/>
    </row>
    <row r="9" spans="1:8" ht="21.75" customHeight="1">
      <c r="A9" s="6" t="s">
        <v>2</v>
      </c>
      <c r="B9" s="6" t="s">
        <v>3</v>
      </c>
      <c r="C9" s="6" t="s">
        <v>35</v>
      </c>
      <c r="D9" s="6" t="s">
        <v>44</v>
      </c>
      <c r="E9" s="6" t="s">
        <v>87</v>
      </c>
    </row>
    <row r="10" spans="1:8" ht="12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</row>
    <row r="11" spans="1:8" s="5" customFormat="1" ht="15.75">
      <c r="A11" s="49" t="s">
        <v>10</v>
      </c>
      <c r="B11" s="49"/>
      <c r="C11" s="10">
        <f>SUM(C12:C13)</f>
        <v>1975853.1</v>
      </c>
      <c r="D11" s="10">
        <f>SUM(D12:D13)</f>
        <v>1948805.9000000004</v>
      </c>
      <c r="E11" s="10">
        <f>SUM(E12:E13)</f>
        <v>2803314.4</v>
      </c>
      <c r="F11" s="15"/>
      <c r="G11" s="15"/>
      <c r="H11" s="15"/>
    </row>
    <row r="12" spans="1:8" s="5" customFormat="1" ht="15.75">
      <c r="A12" s="43" t="s">
        <v>4</v>
      </c>
      <c r="B12" s="43"/>
      <c r="C12" s="39">
        <f>C15+C68+C89+C97+C103+C111</f>
        <v>533282.9</v>
      </c>
      <c r="D12" s="39">
        <f>D15+D68+D89+D97+D103+D111</f>
        <v>509437.1</v>
      </c>
      <c r="E12" s="39">
        <f>E15+E68+E89+E97+E103+E111</f>
        <v>551929.9</v>
      </c>
      <c r="F12" s="15"/>
      <c r="G12" s="15"/>
      <c r="H12" s="15"/>
    </row>
    <row r="13" spans="1:8" s="5" customFormat="1" ht="15.75">
      <c r="A13" s="43" t="s">
        <v>5</v>
      </c>
      <c r="B13" s="43"/>
      <c r="C13" s="39">
        <f>C16+C69+C104+C112+C118</f>
        <v>1442570.2</v>
      </c>
      <c r="D13" s="39">
        <f>D16+D69+D104+D112+D118</f>
        <v>1439368.8000000003</v>
      </c>
      <c r="E13" s="39">
        <f>E16+E69+E104+E112+E118</f>
        <v>2251384.5</v>
      </c>
      <c r="F13" s="15"/>
      <c r="G13" s="15"/>
      <c r="H13" s="15"/>
    </row>
    <row r="14" spans="1:8" s="22" customFormat="1" ht="33.75" customHeight="1">
      <c r="A14" s="8" t="s">
        <v>30</v>
      </c>
      <c r="B14" s="9" t="s">
        <v>99</v>
      </c>
      <c r="C14" s="13">
        <f>C15+C16</f>
        <v>1611153.2</v>
      </c>
      <c r="D14" s="13">
        <f t="shared" ref="D14:E14" si="0">D15+D16</f>
        <v>1585150.1</v>
      </c>
      <c r="E14" s="13">
        <f t="shared" si="0"/>
        <v>2437677.5</v>
      </c>
    </row>
    <row r="15" spans="1:8" ht="15.75">
      <c r="A15" s="43" t="s">
        <v>4</v>
      </c>
      <c r="B15" s="43"/>
      <c r="C15" s="10">
        <f>C18+C28+C35+C46+C55+C59</f>
        <v>281967.19999999995</v>
      </c>
      <c r="D15" s="10">
        <f>D18+D28+D35+D46+D55+D59</f>
        <v>262963.59999999998</v>
      </c>
      <c r="E15" s="10">
        <f>E18+E28+E35+E46+E55+E59</f>
        <v>305490.19999999995</v>
      </c>
    </row>
    <row r="16" spans="1:8" ht="15.75">
      <c r="A16" s="43" t="s">
        <v>5</v>
      </c>
      <c r="B16" s="43"/>
      <c r="C16" s="10">
        <f>C19+C36+C47+C60</f>
        <v>1329186</v>
      </c>
      <c r="D16" s="10">
        <f>D19+D36+D47+D60</f>
        <v>1322186.5</v>
      </c>
      <c r="E16" s="10">
        <f>E19+E27+E36+E47+E60</f>
        <v>2132187.2999999998</v>
      </c>
    </row>
    <row r="17" spans="1:5" s="5" customFormat="1" ht="15" customHeight="1">
      <c r="A17" s="6" t="s">
        <v>6</v>
      </c>
      <c r="B17" s="7" t="s">
        <v>61</v>
      </c>
      <c r="C17" s="10">
        <f>SUM(C18:C19)</f>
        <v>721206.3</v>
      </c>
      <c r="D17" s="10">
        <f t="shared" ref="D17:E17" si="1">SUM(D18:D19)</f>
        <v>717780.3</v>
      </c>
      <c r="E17" s="10">
        <f t="shared" si="1"/>
        <v>717780.3</v>
      </c>
    </row>
    <row r="18" spans="1:5" s="5" customFormat="1" ht="15.75">
      <c r="A18" s="43" t="s">
        <v>4</v>
      </c>
      <c r="B18" s="43"/>
      <c r="C18" s="10">
        <f>C21</f>
        <v>119379.3</v>
      </c>
      <c r="D18" s="10">
        <f t="shared" ref="D18:E18" si="2">D21</f>
        <v>120842.3</v>
      </c>
      <c r="E18" s="10">
        <f t="shared" si="2"/>
        <v>120842.3</v>
      </c>
    </row>
    <row r="19" spans="1:5" s="5" customFormat="1" ht="15.75">
      <c r="A19" s="43" t="s">
        <v>5</v>
      </c>
      <c r="B19" s="43"/>
      <c r="C19" s="10">
        <f>C23+C25</f>
        <v>601827</v>
      </c>
      <c r="D19" s="10">
        <f t="shared" ref="D19:E19" si="3">D23+D25</f>
        <v>596938</v>
      </c>
      <c r="E19" s="10">
        <f t="shared" si="3"/>
        <v>596938</v>
      </c>
    </row>
    <row r="20" spans="1:5" s="3" customFormat="1" ht="31.5">
      <c r="A20" s="11" t="s">
        <v>15</v>
      </c>
      <c r="B20" s="12" t="s">
        <v>45</v>
      </c>
      <c r="C20" s="36">
        <f>SUM(C21:C21)</f>
        <v>119379.3</v>
      </c>
      <c r="D20" s="36">
        <f>SUM(D21:D21)</f>
        <v>120842.3</v>
      </c>
      <c r="E20" s="36">
        <f>SUM(E21:E21)</f>
        <v>120842.3</v>
      </c>
    </row>
    <row r="21" spans="1:5" s="3" customFormat="1" ht="15.75">
      <c r="A21" s="42" t="s">
        <v>4</v>
      </c>
      <c r="B21" s="42"/>
      <c r="C21" s="36">
        <f>120842.3-1463</f>
        <v>119379.3</v>
      </c>
      <c r="D21" s="36">
        <v>120842.3</v>
      </c>
      <c r="E21" s="36">
        <v>120842.3</v>
      </c>
    </row>
    <row r="22" spans="1:5" s="3" customFormat="1" ht="74.25" customHeight="1">
      <c r="A22" s="11" t="s">
        <v>46</v>
      </c>
      <c r="B22" s="12" t="s">
        <v>48</v>
      </c>
      <c r="C22" s="36">
        <f>C23</f>
        <v>563073</v>
      </c>
      <c r="D22" s="36">
        <f t="shared" ref="D22:E22" si="4">D23</f>
        <v>563073</v>
      </c>
      <c r="E22" s="36">
        <f t="shared" si="4"/>
        <v>563073</v>
      </c>
    </row>
    <row r="23" spans="1:5" s="3" customFormat="1" ht="15.75">
      <c r="A23" s="42" t="s">
        <v>5</v>
      </c>
      <c r="B23" s="42"/>
      <c r="C23" s="36">
        <v>563073</v>
      </c>
      <c r="D23" s="36">
        <v>563073</v>
      </c>
      <c r="E23" s="36">
        <v>563073</v>
      </c>
    </row>
    <row r="24" spans="1:5" s="3" customFormat="1" ht="78.75">
      <c r="A24" s="11" t="s">
        <v>106</v>
      </c>
      <c r="B24" s="12" t="s">
        <v>47</v>
      </c>
      <c r="C24" s="36">
        <f>SUM(C25:C25)</f>
        <v>38754</v>
      </c>
      <c r="D24" s="36">
        <f>SUM(D25:D25)</f>
        <v>33865</v>
      </c>
      <c r="E24" s="36">
        <f>SUM(E25:E25)</f>
        <v>33865</v>
      </c>
    </row>
    <row r="25" spans="1:5" s="3" customFormat="1" ht="15.75" customHeight="1">
      <c r="A25" s="42" t="s">
        <v>5</v>
      </c>
      <c r="B25" s="42"/>
      <c r="C25" s="36">
        <v>38754</v>
      </c>
      <c r="D25" s="36">
        <v>33865</v>
      </c>
      <c r="E25" s="36">
        <v>33865</v>
      </c>
    </row>
    <row r="26" spans="1:5" s="5" customFormat="1" ht="15.75" customHeight="1">
      <c r="A26" s="24" t="s">
        <v>7</v>
      </c>
      <c r="B26" s="19" t="s">
        <v>62</v>
      </c>
      <c r="C26" s="10">
        <f>SUM(C27:C28)</f>
        <v>13290</v>
      </c>
      <c r="D26" s="10">
        <f t="shared" ref="D26:E26" si="5">SUM(D27:D28)</f>
        <v>0</v>
      </c>
      <c r="E26" s="10">
        <f t="shared" si="5"/>
        <v>852632.4</v>
      </c>
    </row>
    <row r="27" spans="1:5" s="5" customFormat="1" ht="15.75" customHeight="1">
      <c r="A27" s="43" t="s">
        <v>5</v>
      </c>
      <c r="B27" s="43"/>
      <c r="C27" s="10">
        <f>C32</f>
        <v>0</v>
      </c>
      <c r="D27" s="10">
        <f t="shared" ref="D27:E27" si="6">D32</f>
        <v>0</v>
      </c>
      <c r="E27" s="10">
        <f t="shared" si="6"/>
        <v>810000.8</v>
      </c>
    </row>
    <row r="28" spans="1:5" s="5" customFormat="1" ht="15.75" customHeight="1">
      <c r="A28" s="43" t="s">
        <v>4</v>
      </c>
      <c r="B28" s="43"/>
      <c r="C28" s="10">
        <f>C30+C33</f>
        <v>13290</v>
      </c>
      <c r="D28" s="10">
        <f t="shared" ref="D28:E28" si="7">D30+D33</f>
        <v>0</v>
      </c>
      <c r="E28" s="10">
        <f t="shared" si="7"/>
        <v>42631.6</v>
      </c>
    </row>
    <row r="29" spans="1:5" s="3" customFormat="1" ht="31.5">
      <c r="A29" s="18" t="s">
        <v>31</v>
      </c>
      <c r="B29" s="33" t="s">
        <v>64</v>
      </c>
      <c r="C29" s="36">
        <f>C30</f>
        <v>13290</v>
      </c>
      <c r="D29" s="36">
        <f t="shared" ref="D29:E29" si="8">D30</f>
        <v>0</v>
      </c>
      <c r="E29" s="36">
        <f t="shared" si="8"/>
        <v>0</v>
      </c>
    </row>
    <row r="30" spans="1:5" s="3" customFormat="1" ht="15.75">
      <c r="A30" s="42" t="s">
        <v>4</v>
      </c>
      <c r="B30" s="42"/>
      <c r="C30" s="36">
        <f>17398-4108</f>
        <v>13290</v>
      </c>
      <c r="D30" s="36"/>
      <c r="E30" s="36"/>
    </row>
    <row r="31" spans="1:5" s="3" customFormat="1" ht="47.25">
      <c r="A31" s="11" t="s">
        <v>97</v>
      </c>
      <c r="B31" s="34" t="s">
        <v>100</v>
      </c>
      <c r="C31" s="36">
        <f t="shared" ref="C31:D31" si="9">C32+C33</f>
        <v>0</v>
      </c>
      <c r="D31" s="36">
        <f t="shared" si="9"/>
        <v>0</v>
      </c>
      <c r="E31" s="36">
        <f>E32+E33</f>
        <v>852632.4</v>
      </c>
    </row>
    <row r="32" spans="1:5" s="3" customFormat="1" ht="15.75">
      <c r="A32" s="42" t="s">
        <v>5</v>
      </c>
      <c r="B32" s="42"/>
      <c r="C32" s="36">
        <v>0</v>
      </c>
      <c r="D32" s="36">
        <v>0</v>
      </c>
      <c r="E32" s="36">
        <v>810000.8</v>
      </c>
    </row>
    <row r="33" spans="1:5" s="3" customFormat="1" ht="15.75">
      <c r="A33" s="42" t="s">
        <v>4</v>
      </c>
      <c r="B33" s="42"/>
      <c r="C33" s="36">
        <v>0</v>
      </c>
      <c r="D33" s="36">
        <v>0</v>
      </c>
      <c r="E33" s="36">
        <v>42631.6</v>
      </c>
    </row>
    <row r="34" spans="1:5" s="5" customFormat="1" ht="15.75">
      <c r="A34" s="6" t="s">
        <v>11</v>
      </c>
      <c r="B34" s="35" t="s">
        <v>101</v>
      </c>
      <c r="C34" s="10">
        <f>C35+C36</f>
        <v>779088.9</v>
      </c>
      <c r="D34" s="10">
        <f t="shared" ref="D34:E34" si="10">D35+D36</f>
        <v>781812.9</v>
      </c>
      <c r="E34" s="10">
        <f t="shared" si="10"/>
        <v>781812.9</v>
      </c>
    </row>
    <row r="35" spans="1:5" s="5" customFormat="1" ht="15.75">
      <c r="A35" s="43" t="s">
        <v>4</v>
      </c>
      <c r="B35" s="43"/>
      <c r="C35" s="10">
        <f>C40+C42+C44</f>
        <v>124852.4</v>
      </c>
      <c r="D35" s="10">
        <f t="shared" ref="D35:E35" si="11">D40+D42+D44</f>
        <v>127576.4</v>
      </c>
      <c r="E35" s="10">
        <f t="shared" si="11"/>
        <v>127576.4</v>
      </c>
    </row>
    <row r="36" spans="1:5" s="5" customFormat="1" ht="15.75">
      <c r="A36" s="43" t="s">
        <v>5</v>
      </c>
      <c r="B36" s="43"/>
      <c r="C36" s="10">
        <f>C38</f>
        <v>654236.5</v>
      </c>
      <c r="D36" s="10">
        <f t="shared" ref="D36:E36" si="12">D38</f>
        <v>654236.5</v>
      </c>
      <c r="E36" s="10">
        <f t="shared" si="12"/>
        <v>654236.5</v>
      </c>
    </row>
    <row r="37" spans="1:5" s="3" customFormat="1" ht="63">
      <c r="A37" s="11" t="s">
        <v>16</v>
      </c>
      <c r="B37" s="12" t="s">
        <v>48</v>
      </c>
      <c r="C37" s="36">
        <f>SUM(C38:C38)</f>
        <v>654236.5</v>
      </c>
      <c r="D37" s="36">
        <f>SUM(D38:D38)</f>
        <v>654236.5</v>
      </c>
      <c r="E37" s="36">
        <f>SUM(E38:E38)</f>
        <v>654236.5</v>
      </c>
    </row>
    <row r="38" spans="1:5" s="3" customFormat="1" ht="15.75">
      <c r="A38" s="42" t="s">
        <v>5</v>
      </c>
      <c r="B38" s="42"/>
      <c r="C38" s="36">
        <v>654236.5</v>
      </c>
      <c r="D38" s="36">
        <v>654236.5</v>
      </c>
      <c r="E38" s="36">
        <v>654236.5</v>
      </c>
    </row>
    <row r="39" spans="1:5" s="3" customFormat="1" ht="31.5">
      <c r="A39" s="11" t="s">
        <v>17</v>
      </c>
      <c r="B39" s="12" t="s">
        <v>49</v>
      </c>
      <c r="C39" s="36">
        <f>SUM(C40:C40)</f>
        <v>50339.6</v>
      </c>
      <c r="D39" s="36">
        <f>SUM(D40:D40)</f>
        <v>50443.6</v>
      </c>
      <c r="E39" s="36">
        <f>SUM(E40:E40)</f>
        <v>50443.6</v>
      </c>
    </row>
    <row r="40" spans="1:5" s="3" customFormat="1" ht="15.75">
      <c r="A40" s="42" t="s">
        <v>4</v>
      </c>
      <c r="B40" s="42"/>
      <c r="C40" s="36">
        <f>50443.6-104</f>
        <v>50339.6</v>
      </c>
      <c r="D40" s="36">
        <v>50443.6</v>
      </c>
      <c r="E40" s="36">
        <v>50443.6</v>
      </c>
    </row>
    <row r="41" spans="1:5" s="3" customFormat="1" ht="63">
      <c r="A41" s="11" t="s">
        <v>95</v>
      </c>
      <c r="B41" s="12" t="s">
        <v>94</v>
      </c>
      <c r="C41" s="36">
        <f>SUM(C42:C42)</f>
        <v>73715.3</v>
      </c>
      <c r="D41" s="36">
        <f>SUM(D42:D42)</f>
        <v>76335.3</v>
      </c>
      <c r="E41" s="36">
        <f>SUM(E42:E42)</f>
        <v>76335.3</v>
      </c>
    </row>
    <row r="42" spans="1:5" s="3" customFormat="1" ht="15.75">
      <c r="A42" s="42" t="s">
        <v>4</v>
      </c>
      <c r="B42" s="42"/>
      <c r="C42" s="36">
        <f>37039.4+39295.9-2620</f>
        <v>73715.3</v>
      </c>
      <c r="D42" s="36">
        <f>37039.4+39295.9</f>
        <v>76335.3</v>
      </c>
      <c r="E42" s="36">
        <f>37039.4+39295.9</f>
        <v>76335.3</v>
      </c>
    </row>
    <row r="43" spans="1:5" s="3" customFormat="1" ht="31.5">
      <c r="A43" s="11" t="s">
        <v>50</v>
      </c>
      <c r="B43" s="34" t="s">
        <v>102</v>
      </c>
      <c r="C43" s="36">
        <f>C44</f>
        <v>797.5</v>
      </c>
      <c r="D43" s="36">
        <f>D44</f>
        <v>797.5</v>
      </c>
      <c r="E43" s="36">
        <f>E44</f>
        <v>797.5</v>
      </c>
    </row>
    <row r="44" spans="1:5" s="3" customFormat="1" ht="15.75">
      <c r="A44" s="42" t="s">
        <v>4</v>
      </c>
      <c r="B44" s="42"/>
      <c r="C44" s="36">
        <f>45+500.5+185.2+66.8</f>
        <v>797.5</v>
      </c>
      <c r="D44" s="36">
        <f t="shared" ref="D44:E44" si="13">45+500.5+185.2+66.8</f>
        <v>797.5</v>
      </c>
      <c r="E44" s="36">
        <f t="shared" si="13"/>
        <v>797.5</v>
      </c>
    </row>
    <row r="45" spans="1:5" s="5" customFormat="1" ht="15.75">
      <c r="A45" s="6" t="s">
        <v>12</v>
      </c>
      <c r="B45" s="40" t="s">
        <v>108</v>
      </c>
      <c r="C45" s="10">
        <f>C46+C47</f>
        <v>72730.600000000006</v>
      </c>
      <c r="D45" s="10">
        <f t="shared" ref="D45:E45" si="14">D46+D47</f>
        <v>64040.6</v>
      </c>
      <c r="E45" s="10">
        <f t="shared" si="14"/>
        <v>63935.6</v>
      </c>
    </row>
    <row r="46" spans="1:5" s="5" customFormat="1" ht="15.75">
      <c r="A46" s="43" t="s">
        <v>4</v>
      </c>
      <c r="B46" s="43"/>
      <c r="C46" s="10">
        <f>C49+C53</f>
        <v>16076.6</v>
      </c>
      <c r="D46" s="10">
        <f t="shared" ref="D46:E46" si="15">D49+D53</f>
        <v>7386.6</v>
      </c>
      <c r="E46" s="10">
        <f t="shared" si="15"/>
        <v>7281.6</v>
      </c>
    </row>
    <row r="47" spans="1:5" s="5" customFormat="1" ht="15.75">
      <c r="A47" s="43" t="s">
        <v>5</v>
      </c>
      <c r="B47" s="43"/>
      <c r="C47" s="10">
        <f>C51</f>
        <v>56654</v>
      </c>
      <c r="D47" s="10">
        <f t="shared" ref="D47:E47" si="16">D51</f>
        <v>56654</v>
      </c>
      <c r="E47" s="10">
        <f t="shared" si="16"/>
        <v>56654</v>
      </c>
    </row>
    <row r="48" spans="1:5" s="3" customFormat="1" ht="21" customHeight="1">
      <c r="A48" s="11" t="s">
        <v>18</v>
      </c>
      <c r="B48" s="32" t="s">
        <v>51</v>
      </c>
      <c r="C48" s="36">
        <f>C49</f>
        <v>145</v>
      </c>
      <c r="D48" s="36">
        <f>D49</f>
        <v>145</v>
      </c>
      <c r="E48" s="36">
        <f>E49</f>
        <v>40</v>
      </c>
    </row>
    <row r="49" spans="1:5" s="3" customFormat="1" ht="15.75">
      <c r="A49" s="44" t="s">
        <v>4</v>
      </c>
      <c r="B49" s="45"/>
      <c r="C49" s="36">
        <f>105+40</f>
        <v>145</v>
      </c>
      <c r="D49" s="36">
        <v>145</v>
      </c>
      <c r="E49" s="36">
        <v>40</v>
      </c>
    </row>
    <row r="50" spans="1:5" s="3" customFormat="1" ht="77.25" customHeight="1">
      <c r="A50" s="11" t="s">
        <v>19</v>
      </c>
      <c r="B50" s="32" t="s">
        <v>52</v>
      </c>
      <c r="C50" s="36">
        <f>C51</f>
        <v>56654</v>
      </c>
      <c r="D50" s="36">
        <f>D51</f>
        <v>56654</v>
      </c>
      <c r="E50" s="36">
        <f>E51</f>
        <v>56654</v>
      </c>
    </row>
    <row r="51" spans="1:5" s="3" customFormat="1" ht="15.75">
      <c r="A51" s="42" t="s">
        <v>5</v>
      </c>
      <c r="B51" s="42"/>
      <c r="C51" s="36">
        <v>56654</v>
      </c>
      <c r="D51" s="36">
        <v>56654</v>
      </c>
      <c r="E51" s="36">
        <v>56654</v>
      </c>
    </row>
    <row r="52" spans="1:5" s="3" customFormat="1" ht="31.5">
      <c r="A52" s="11" t="s">
        <v>96</v>
      </c>
      <c r="B52" s="34" t="s">
        <v>103</v>
      </c>
      <c r="C52" s="36">
        <f>C53</f>
        <v>15931.6</v>
      </c>
      <c r="D52" s="36">
        <f>D53</f>
        <v>7241.6</v>
      </c>
      <c r="E52" s="36">
        <f>E53</f>
        <v>7241.6</v>
      </c>
    </row>
    <row r="53" spans="1:5" s="3" customFormat="1" ht="15.75">
      <c r="A53" s="43" t="s">
        <v>4</v>
      </c>
      <c r="B53" s="43"/>
      <c r="C53" s="36">
        <f>7241.6+8690</f>
        <v>15931.6</v>
      </c>
      <c r="D53" s="36">
        <v>7241.6</v>
      </c>
      <c r="E53" s="36">
        <v>7241.6</v>
      </c>
    </row>
    <row r="54" spans="1:5" s="5" customFormat="1" ht="15.75">
      <c r="A54" s="6" t="s">
        <v>53</v>
      </c>
      <c r="B54" s="31" t="s">
        <v>54</v>
      </c>
      <c r="C54" s="10">
        <f>C55</f>
        <v>627.29999999999995</v>
      </c>
      <c r="D54" s="10">
        <f t="shared" ref="D54:E54" si="17">D55</f>
        <v>627.29999999999995</v>
      </c>
      <c r="E54" s="10">
        <f t="shared" si="17"/>
        <v>627.29999999999995</v>
      </c>
    </row>
    <row r="55" spans="1:5" s="5" customFormat="1" ht="15.75">
      <c r="A55" s="43" t="s">
        <v>4</v>
      </c>
      <c r="B55" s="43"/>
      <c r="C55" s="10">
        <f>C57</f>
        <v>627.29999999999995</v>
      </c>
      <c r="D55" s="10">
        <f t="shared" ref="D55:E55" si="18">D57</f>
        <v>627.29999999999995</v>
      </c>
      <c r="E55" s="10">
        <f t="shared" si="18"/>
        <v>627.29999999999995</v>
      </c>
    </row>
    <row r="56" spans="1:5" s="3" customFormat="1" ht="47.25">
      <c r="A56" s="11" t="s">
        <v>75</v>
      </c>
      <c r="B56" s="32" t="s">
        <v>65</v>
      </c>
      <c r="C56" s="36">
        <f t="shared" ref="C56:E56" si="19">C57</f>
        <v>627.29999999999995</v>
      </c>
      <c r="D56" s="36">
        <f t="shared" si="19"/>
        <v>627.29999999999995</v>
      </c>
      <c r="E56" s="36">
        <f t="shared" si="19"/>
        <v>627.29999999999995</v>
      </c>
    </row>
    <row r="57" spans="1:5" s="3" customFormat="1" ht="15.75">
      <c r="A57" s="44" t="s">
        <v>4</v>
      </c>
      <c r="B57" s="45"/>
      <c r="C57" s="36">
        <v>627.29999999999995</v>
      </c>
      <c r="D57" s="36">
        <v>627.29999999999995</v>
      </c>
      <c r="E57" s="36">
        <v>627.29999999999995</v>
      </c>
    </row>
    <row r="58" spans="1:5" s="5" customFormat="1" ht="15.75">
      <c r="A58" s="24" t="s">
        <v>55</v>
      </c>
      <c r="B58" s="19" t="s">
        <v>56</v>
      </c>
      <c r="C58" s="10">
        <f>SUM(C59:C60)</f>
        <v>24210.1</v>
      </c>
      <c r="D58" s="10">
        <f t="shared" ref="D58:E58" si="20">SUM(D59:D60)</f>
        <v>20889</v>
      </c>
      <c r="E58" s="10">
        <f t="shared" si="20"/>
        <v>20889</v>
      </c>
    </row>
    <row r="59" spans="1:5" s="5" customFormat="1" ht="15.75">
      <c r="A59" s="43" t="s">
        <v>4</v>
      </c>
      <c r="B59" s="43"/>
      <c r="C59" s="10">
        <f>C62+C65</f>
        <v>7741.6</v>
      </c>
      <c r="D59" s="10">
        <f t="shared" ref="D59:E59" si="21">D62+D65</f>
        <v>6531</v>
      </c>
      <c r="E59" s="10">
        <f t="shared" si="21"/>
        <v>6531</v>
      </c>
    </row>
    <row r="60" spans="1:5" s="5" customFormat="1" ht="15.75">
      <c r="A60" s="43" t="s">
        <v>5</v>
      </c>
      <c r="B60" s="43"/>
      <c r="C60" s="10">
        <f>C63+C66</f>
        <v>16468.5</v>
      </c>
      <c r="D60" s="10">
        <f t="shared" ref="D60:E60" si="22">D63+D66</f>
        <v>14358</v>
      </c>
      <c r="E60" s="10">
        <f t="shared" si="22"/>
        <v>14358</v>
      </c>
    </row>
    <row r="61" spans="1:5" s="3" customFormat="1" ht="31.5">
      <c r="A61" s="18" t="s">
        <v>58</v>
      </c>
      <c r="B61" s="17" t="s">
        <v>57</v>
      </c>
      <c r="C61" s="36">
        <f>C62+C63</f>
        <v>14816.1</v>
      </c>
      <c r="D61" s="36">
        <f t="shared" ref="D61:E61" si="23">D62+D63</f>
        <v>11495</v>
      </c>
      <c r="E61" s="36">
        <f t="shared" si="23"/>
        <v>11495</v>
      </c>
    </row>
    <row r="62" spans="1:5" s="3" customFormat="1" ht="15.75">
      <c r="A62" s="42" t="s">
        <v>4</v>
      </c>
      <c r="B62" s="42"/>
      <c r="C62" s="36">
        <v>7441.6</v>
      </c>
      <c r="D62" s="36">
        <v>6231</v>
      </c>
      <c r="E62" s="36">
        <v>6231</v>
      </c>
    </row>
    <row r="63" spans="1:5" s="3" customFormat="1" ht="15.75">
      <c r="A63" s="42" t="s">
        <v>5</v>
      </c>
      <c r="B63" s="42"/>
      <c r="C63" s="36">
        <v>7374.5</v>
      </c>
      <c r="D63" s="36">
        <v>5264</v>
      </c>
      <c r="E63" s="36">
        <v>5264</v>
      </c>
    </row>
    <row r="64" spans="1:5" s="3" customFormat="1" ht="15.75">
      <c r="A64" s="11" t="s">
        <v>59</v>
      </c>
      <c r="B64" s="32" t="s">
        <v>60</v>
      </c>
      <c r="C64" s="36">
        <f>C65+C66</f>
        <v>9394</v>
      </c>
      <c r="D64" s="36">
        <f t="shared" ref="D64:E64" si="24">D65+D66</f>
        <v>9394</v>
      </c>
      <c r="E64" s="36">
        <f t="shared" si="24"/>
        <v>9394</v>
      </c>
    </row>
    <row r="65" spans="1:5" s="3" customFormat="1" ht="15.75">
      <c r="A65" s="42" t="s">
        <v>4</v>
      </c>
      <c r="B65" s="42"/>
      <c r="C65" s="36">
        <v>300</v>
      </c>
      <c r="D65" s="36">
        <v>300</v>
      </c>
      <c r="E65" s="36">
        <v>300</v>
      </c>
    </row>
    <row r="66" spans="1:5" s="3" customFormat="1" ht="15.75">
      <c r="A66" s="42" t="s">
        <v>5</v>
      </c>
      <c r="B66" s="42"/>
      <c r="C66" s="36">
        <v>9094</v>
      </c>
      <c r="D66" s="36">
        <v>9094</v>
      </c>
      <c r="E66" s="36">
        <v>9094</v>
      </c>
    </row>
    <row r="67" spans="1:5" s="21" customFormat="1" ht="31.5">
      <c r="A67" s="8" t="s">
        <v>71</v>
      </c>
      <c r="B67" s="9" t="s">
        <v>20</v>
      </c>
      <c r="C67" s="13">
        <f>C68+C69</f>
        <v>82587.600000000006</v>
      </c>
      <c r="D67" s="13">
        <f t="shared" ref="D67:E67" si="25">D68+D69</f>
        <v>77709.100000000006</v>
      </c>
      <c r="E67" s="13">
        <f t="shared" si="25"/>
        <v>77709.100000000006</v>
      </c>
    </row>
    <row r="68" spans="1:5" s="21" customFormat="1" ht="15.75">
      <c r="A68" s="43" t="s">
        <v>4</v>
      </c>
      <c r="B68" s="43"/>
      <c r="C68" s="10">
        <f>C71+C79+C85</f>
        <v>82260.5</v>
      </c>
      <c r="D68" s="10">
        <f t="shared" ref="D68:E68" si="26">D71+D79+D85</f>
        <v>77382</v>
      </c>
      <c r="E68" s="10">
        <f t="shared" si="26"/>
        <v>77382</v>
      </c>
    </row>
    <row r="69" spans="1:5" s="5" customFormat="1" ht="15.75">
      <c r="A69" s="43" t="s">
        <v>5</v>
      </c>
      <c r="B69" s="43"/>
      <c r="C69" s="10">
        <f>C72</f>
        <v>327.10000000000002</v>
      </c>
      <c r="D69" s="10">
        <f t="shared" ref="D69:E69" si="27">D72</f>
        <v>327.10000000000002</v>
      </c>
      <c r="E69" s="10">
        <f t="shared" si="27"/>
        <v>327.10000000000002</v>
      </c>
    </row>
    <row r="70" spans="1:5" s="5" customFormat="1" ht="31.5">
      <c r="A70" s="6" t="s">
        <v>13</v>
      </c>
      <c r="B70" s="31" t="s">
        <v>88</v>
      </c>
      <c r="C70" s="10">
        <f>C71+C72</f>
        <v>4034.7999999999997</v>
      </c>
      <c r="D70" s="10">
        <f t="shared" ref="D70:E70" si="28">D71+D72</f>
        <v>384.8</v>
      </c>
      <c r="E70" s="10">
        <f t="shared" si="28"/>
        <v>384.8</v>
      </c>
    </row>
    <row r="71" spans="1:5" s="5" customFormat="1" ht="15.75">
      <c r="A71" s="43" t="s">
        <v>4</v>
      </c>
      <c r="B71" s="43"/>
      <c r="C71" s="10">
        <f>C74+C77</f>
        <v>3707.7</v>
      </c>
      <c r="D71" s="10">
        <f t="shared" ref="D71:E71" si="29">D74+D77</f>
        <v>57.7</v>
      </c>
      <c r="E71" s="10">
        <f t="shared" si="29"/>
        <v>57.7</v>
      </c>
    </row>
    <row r="72" spans="1:5" s="5" customFormat="1" ht="15.75">
      <c r="A72" s="43" t="s">
        <v>5</v>
      </c>
      <c r="B72" s="43"/>
      <c r="C72" s="10">
        <f>C75</f>
        <v>327.10000000000002</v>
      </c>
      <c r="D72" s="10">
        <f t="shared" ref="D72:E72" si="30">D75</f>
        <v>327.10000000000002</v>
      </c>
      <c r="E72" s="10">
        <f t="shared" si="30"/>
        <v>327.10000000000002</v>
      </c>
    </row>
    <row r="73" spans="1:5" s="3" customFormat="1" ht="39" customHeight="1">
      <c r="A73" s="20" t="s">
        <v>66</v>
      </c>
      <c r="B73" s="33" t="s">
        <v>83</v>
      </c>
      <c r="C73" s="36">
        <f>C74+C75</f>
        <v>384.8</v>
      </c>
      <c r="D73" s="36">
        <f t="shared" ref="D73:E73" si="31">D74+D75</f>
        <v>384.8</v>
      </c>
      <c r="E73" s="36">
        <f t="shared" si="31"/>
        <v>384.8</v>
      </c>
    </row>
    <row r="74" spans="1:5" s="3" customFormat="1" ht="15.75">
      <c r="A74" s="42" t="s">
        <v>4</v>
      </c>
      <c r="B74" s="42"/>
      <c r="C74" s="36">
        <v>57.7</v>
      </c>
      <c r="D74" s="36">
        <v>57.7</v>
      </c>
      <c r="E74" s="36">
        <v>57.7</v>
      </c>
    </row>
    <row r="75" spans="1:5" s="3" customFormat="1" ht="15.75">
      <c r="A75" s="42" t="s">
        <v>5</v>
      </c>
      <c r="B75" s="42"/>
      <c r="C75" s="36">
        <v>327.10000000000002</v>
      </c>
      <c r="D75" s="36">
        <v>327.10000000000002</v>
      </c>
      <c r="E75" s="36">
        <v>327.10000000000002</v>
      </c>
    </row>
    <row r="76" spans="1:5" s="3" customFormat="1" ht="15.75">
      <c r="A76" s="11" t="s">
        <v>67</v>
      </c>
      <c r="B76" s="34" t="s">
        <v>104</v>
      </c>
      <c r="C76" s="36">
        <f>C77</f>
        <v>3650</v>
      </c>
      <c r="D76" s="36">
        <f t="shared" ref="D76:E76" si="32">D77</f>
        <v>0</v>
      </c>
      <c r="E76" s="36">
        <f t="shared" si="32"/>
        <v>0</v>
      </c>
    </row>
    <row r="77" spans="1:5" s="3" customFormat="1" ht="15.75">
      <c r="A77" s="42" t="s">
        <v>4</v>
      </c>
      <c r="B77" s="42"/>
      <c r="C77" s="36">
        <v>3650</v>
      </c>
      <c r="D77" s="36"/>
      <c r="E77" s="36"/>
    </row>
    <row r="78" spans="1:5" s="5" customFormat="1" ht="48.75" customHeight="1">
      <c r="A78" s="6" t="s">
        <v>14</v>
      </c>
      <c r="B78" s="31" t="s">
        <v>89</v>
      </c>
      <c r="C78" s="10">
        <f>C79</f>
        <v>2728.5</v>
      </c>
      <c r="D78" s="10">
        <f t="shared" ref="D78:E78" si="33">D79</f>
        <v>1500</v>
      </c>
      <c r="E78" s="10">
        <f t="shared" si="33"/>
        <v>1500</v>
      </c>
    </row>
    <row r="79" spans="1:5" s="5" customFormat="1" ht="15.75">
      <c r="A79" s="43" t="s">
        <v>4</v>
      </c>
      <c r="B79" s="43"/>
      <c r="C79" s="10">
        <f>C81+C83</f>
        <v>2728.5</v>
      </c>
      <c r="D79" s="10">
        <f t="shared" ref="D79:E79" si="34">D81+D83</f>
        <v>1500</v>
      </c>
      <c r="E79" s="10">
        <f t="shared" si="34"/>
        <v>1500</v>
      </c>
    </row>
    <row r="80" spans="1:5" s="3" customFormat="1" ht="15.75">
      <c r="A80" s="11" t="s">
        <v>68</v>
      </c>
      <c r="B80" s="32" t="s">
        <v>90</v>
      </c>
      <c r="C80" s="36">
        <f>C81</f>
        <v>2688.6</v>
      </c>
      <c r="D80" s="36">
        <f t="shared" ref="D80:E80" si="35">D81</f>
        <v>1500</v>
      </c>
      <c r="E80" s="36">
        <f t="shared" si="35"/>
        <v>1500</v>
      </c>
    </row>
    <row r="81" spans="1:5" s="3" customFormat="1" ht="15.75">
      <c r="A81" s="42" t="s">
        <v>4</v>
      </c>
      <c r="B81" s="42"/>
      <c r="C81" s="36">
        <v>2688.6</v>
      </c>
      <c r="D81" s="36">
        <v>1500</v>
      </c>
      <c r="E81" s="36">
        <v>1500</v>
      </c>
    </row>
    <row r="82" spans="1:5" s="3" customFormat="1" ht="31.5">
      <c r="A82" s="11" t="s">
        <v>91</v>
      </c>
      <c r="B82" s="32" t="s">
        <v>70</v>
      </c>
      <c r="C82" s="36">
        <f>C83</f>
        <v>39.9</v>
      </c>
      <c r="D82" s="36">
        <f t="shared" ref="D82:E82" si="36">D83</f>
        <v>0</v>
      </c>
      <c r="E82" s="36">
        <f t="shared" si="36"/>
        <v>0</v>
      </c>
    </row>
    <row r="83" spans="1:5" s="3" customFormat="1" ht="15.75">
      <c r="A83" s="42" t="s">
        <v>4</v>
      </c>
      <c r="B83" s="42"/>
      <c r="C83" s="36">
        <v>39.9</v>
      </c>
      <c r="D83" s="36"/>
      <c r="E83" s="36"/>
    </row>
    <row r="84" spans="1:5" s="5" customFormat="1" ht="47.25">
      <c r="A84" s="6" t="s">
        <v>41</v>
      </c>
      <c r="B84" s="7" t="s">
        <v>92</v>
      </c>
      <c r="C84" s="10">
        <f>C85</f>
        <v>75824.3</v>
      </c>
      <c r="D84" s="10">
        <f t="shared" ref="D84:E84" si="37">D85</f>
        <v>75824.3</v>
      </c>
      <c r="E84" s="10">
        <f t="shared" si="37"/>
        <v>75824.3</v>
      </c>
    </row>
    <row r="85" spans="1:5" s="5" customFormat="1" ht="15.75">
      <c r="A85" s="43" t="s">
        <v>4</v>
      </c>
      <c r="B85" s="43"/>
      <c r="C85" s="10">
        <f>C87</f>
        <v>75824.3</v>
      </c>
      <c r="D85" s="10">
        <f t="shared" ref="D85:E85" si="38">D87</f>
        <v>75824.3</v>
      </c>
      <c r="E85" s="10">
        <f t="shared" si="38"/>
        <v>75824.3</v>
      </c>
    </row>
    <row r="86" spans="1:5" s="38" customFormat="1" ht="43.5" customHeight="1">
      <c r="A86" s="23" t="s">
        <v>69</v>
      </c>
      <c r="B86" s="12" t="s">
        <v>93</v>
      </c>
      <c r="C86" s="37">
        <f>C87</f>
        <v>75824.3</v>
      </c>
      <c r="D86" s="37">
        <f t="shared" ref="D86:E86" si="39">D87</f>
        <v>75824.3</v>
      </c>
      <c r="E86" s="37">
        <f t="shared" si="39"/>
        <v>75824.3</v>
      </c>
    </row>
    <row r="87" spans="1:5" s="38" customFormat="1" ht="15.75">
      <c r="A87" s="42" t="s">
        <v>4</v>
      </c>
      <c r="B87" s="42"/>
      <c r="C87" s="36">
        <v>75824.3</v>
      </c>
      <c r="D87" s="36">
        <v>75824.3</v>
      </c>
      <c r="E87" s="36">
        <v>75824.3</v>
      </c>
    </row>
    <row r="88" spans="1:5" s="5" customFormat="1" ht="33" customHeight="1">
      <c r="A88" s="8" t="s">
        <v>72</v>
      </c>
      <c r="B88" s="9" t="s">
        <v>63</v>
      </c>
      <c r="C88" s="13">
        <f>C89</f>
        <v>158306.9</v>
      </c>
      <c r="D88" s="13">
        <f>D89</f>
        <v>158306.9</v>
      </c>
      <c r="E88" s="13">
        <f>E89</f>
        <v>158306.9</v>
      </c>
    </row>
    <row r="89" spans="1:5" s="5" customFormat="1" ht="15.75">
      <c r="A89" s="43" t="s">
        <v>4</v>
      </c>
      <c r="B89" s="43"/>
      <c r="C89" s="10">
        <f>C91</f>
        <v>158306.9</v>
      </c>
      <c r="D89" s="10">
        <f t="shared" ref="D89:E89" si="40">D91</f>
        <v>158306.9</v>
      </c>
      <c r="E89" s="10">
        <f t="shared" si="40"/>
        <v>158306.9</v>
      </c>
    </row>
    <row r="90" spans="1:5" s="5" customFormat="1" ht="31.5">
      <c r="A90" s="6" t="s">
        <v>21</v>
      </c>
      <c r="B90" s="7" t="s">
        <v>76</v>
      </c>
      <c r="C90" s="10">
        <f>C91</f>
        <v>158306.9</v>
      </c>
      <c r="D90" s="10">
        <f t="shared" ref="D90:E90" si="41">D91</f>
        <v>158306.9</v>
      </c>
      <c r="E90" s="10">
        <f t="shared" si="41"/>
        <v>158306.9</v>
      </c>
    </row>
    <row r="91" spans="1:5" s="5" customFormat="1" ht="15.75">
      <c r="A91" s="43" t="s">
        <v>4</v>
      </c>
      <c r="B91" s="43"/>
      <c r="C91" s="10">
        <f>C93+C95</f>
        <v>158306.9</v>
      </c>
      <c r="D91" s="10">
        <f t="shared" ref="D91:E91" si="42">D93+D95</f>
        <v>158306.9</v>
      </c>
      <c r="E91" s="10">
        <f t="shared" si="42"/>
        <v>158306.9</v>
      </c>
    </row>
    <row r="92" spans="1:5" s="3" customFormat="1" ht="46.5" customHeight="1">
      <c r="A92" s="11" t="s">
        <v>77</v>
      </c>
      <c r="B92" s="12" t="s">
        <v>32</v>
      </c>
      <c r="C92" s="36">
        <f>SUM(C93:C93)</f>
        <v>157723.6</v>
      </c>
      <c r="D92" s="36">
        <f>SUM(D93:D93)</f>
        <v>157723.6</v>
      </c>
      <c r="E92" s="36">
        <f>SUM(E93:E93)</f>
        <v>157723.6</v>
      </c>
    </row>
    <row r="93" spans="1:5" s="3" customFormat="1" ht="15.75">
      <c r="A93" s="42" t="s">
        <v>4</v>
      </c>
      <c r="B93" s="42"/>
      <c r="C93" s="36">
        <f>104613.6+53110</f>
        <v>157723.6</v>
      </c>
      <c r="D93" s="36">
        <f>104613.6+53110</f>
        <v>157723.6</v>
      </c>
      <c r="E93" s="36">
        <f>104613.6+53110</f>
        <v>157723.6</v>
      </c>
    </row>
    <row r="94" spans="1:5" s="3" customFormat="1" ht="31.5">
      <c r="A94" s="11" t="s">
        <v>78</v>
      </c>
      <c r="B94" s="32" t="s">
        <v>79</v>
      </c>
      <c r="C94" s="36">
        <f>C95</f>
        <v>583.29999999999995</v>
      </c>
      <c r="D94" s="36">
        <f t="shared" ref="D94:E94" si="43">D95</f>
        <v>583.29999999999995</v>
      </c>
      <c r="E94" s="36">
        <f t="shared" si="43"/>
        <v>583.29999999999995</v>
      </c>
    </row>
    <row r="95" spans="1:5" s="3" customFormat="1" ht="15.75">
      <c r="A95" s="44" t="s">
        <v>4</v>
      </c>
      <c r="B95" s="45"/>
      <c r="C95" s="36">
        <v>583.29999999999995</v>
      </c>
      <c r="D95" s="36">
        <v>583.29999999999995</v>
      </c>
      <c r="E95" s="36">
        <v>583.29999999999995</v>
      </c>
    </row>
    <row r="96" spans="1:5" s="21" customFormat="1" ht="47.25">
      <c r="A96" s="8" t="s">
        <v>73</v>
      </c>
      <c r="B96" s="9" t="s">
        <v>38</v>
      </c>
      <c r="C96" s="13">
        <f>C97</f>
        <v>9892.4000000000015</v>
      </c>
      <c r="D96" s="13">
        <f t="shared" ref="D96:E96" si="44">D97</f>
        <v>9928.7999999999993</v>
      </c>
      <c r="E96" s="13">
        <f t="shared" si="44"/>
        <v>9886.7999999999993</v>
      </c>
    </row>
    <row r="97" spans="1:5" s="5" customFormat="1" ht="15.75">
      <c r="A97" s="43" t="s">
        <v>4</v>
      </c>
      <c r="B97" s="43"/>
      <c r="C97" s="10">
        <f>C99+C101</f>
        <v>9892.4000000000015</v>
      </c>
      <c r="D97" s="10">
        <f>D99+D101</f>
        <v>9928.7999999999993</v>
      </c>
      <c r="E97" s="10">
        <f>E99+E101</f>
        <v>9886.7999999999993</v>
      </c>
    </row>
    <row r="98" spans="1:5" s="5" customFormat="1" ht="141.75">
      <c r="A98" s="6" t="s">
        <v>22</v>
      </c>
      <c r="B98" s="7" t="s">
        <v>105</v>
      </c>
      <c r="C98" s="10">
        <f>SUM(C99:C99)</f>
        <v>4423</v>
      </c>
      <c r="D98" s="10">
        <f>SUM(D99:D99)</f>
        <v>4423</v>
      </c>
      <c r="E98" s="10">
        <f>SUM(E99:E99)</f>
        <v>4423</v>
      </c>
    </row>
    <row r="99" spans="1:5" s="5" customFormat="1" ht="15.75">
      <c r="A99" s="43" t="s">
        <v>4</v>
      </c>
      <c r="B99" s="43"/>
      <c r="C99" s="10">
        <v>4423</v>
      </c>
      <c r="D99" s="10">
        <v>4423</v>
      </c>
      <c r="E99" s="10">
        <v>4423</v>
      </c>
    </row>
    <row r="100" spans="1:5" s="5" customFormat="1" ht="63">
      <c r="A100" s="6" t="s">
        <v>23</v>
      </c>
      <c r="B100" s="7" t="s">
        <v>36</v>
      </c>
      <c r="C100" s="10">
        <f>SUM(C101:C101)</f>
        <v>5469.4000000000005</v>
      </c>
      <c r="D100" s="10">
        <f>SUM(D101:D101)</f>
        <v>5505.8</v>
      </c>
      <c r="E100" s="10">
        <f>SUM(E101:E101)</f>
        <v>5463.8</v>
      </c>
    </row>
    <row r="101" spans="1:5" s="5" customFormat="1" ht="15.75">
      <c r="A101" s="43" t="s">
        <v>4</v>
      </c>
      <c r="B101" s="43"/>
      <c r="C101" s="10">
        <f>3605+1640.6+16.7+207.1</f>
        <v>5469.4000000000005</v>
      </c>
      <c r="D101" s="10">
        <f>3626+1668.7+4+207.1</f>
        <v>5505.8</v>
      </c>
      <c r="E101" s="10">
        <f>3605+1647.7+4+207.1</f>
        <v>5463.8</v>
      </c>
    </row>
    <row r="102" spans="1:5" s="5" customFormat="1" ht="47.25">
      <c r="A102" s="8" t="s">
        <v>74</v>
      </c>
      <c r="B102" s="9" t="s">
        <v>80</v>
      </c>
      <c r="C102" s="13">
        <f>C103+C104</f>
        <v>42935.200000000004</v>
      </c>
      <c r="D102" s="13">
        <f t="shared" ref="D102:E102" si="45">D103+D104</f>
        <v>46677.9</v>
      </c>
      <c r="E102" s="13">
        <f t="shared" si="45"/>
        <v>48715.4</v>
      </c>
    </row>
    <row r="103" spans="1:5" s="5" customFormat="1" ht="15.75">
      <c r="A103" s="43" t="s">
        <v>4</v>
      </c>
      <c r="B103" s="43"/>
      <c r="C103" s="10">
        <f>C106</f>
        <v>367.9</v>
      </c>
      <c r="D103" s="10">
        <f t="shared" ref="D103:E103" si="46">D106</f>
        <v>367.8</v>
      </c>
      <c r="E103" s="10">
        <f t="shared" si="46"/>
        <v>376</v>
      </c>
    </row>
    <row r="104" spans="1:5" s="5" customFormat="1" ht="15.75">
      <c r="A104" s="43" t="s">
        <v>5</v>
      </c>
      <c r="B104" s="43"/>
      <c r="C104" s="10">
        <f>C107+C109</f>
        <v>42567.3</v>
      </c>
      <c r="D104" s="10">
        <f t="shared" ref="D104:E104" si="47">D107+D109</f>
        <v>46310.1</v>
      </c>
      <c r="E104" s="10">
        <f t="shared" si="47"/>
        <v>48339.4</v>
      </c>
    </row>
    <row r="105" spans="1:5" s="5" customFormat="1" ht="15.75">
      <c r="A105" s="6" t="s">
        <v>24</v>
      </c>
      <c r="B105" s="7" t="s">
        <v>81</v>
      </c>
      <c r="C105" s="10">
        <f>C106+C107</f>
        <v>7357.2999999999993</v>
      </c>
      <c r="D105" s="10">
        <f t="shared" ref="D105:E105" si="48">D106+D107</f>
        <v>7355</v>
      </c>
      <c r="E105" s="10">
        <f t="shared" si="48"/>
        <v>7520</v>
      </c>
    </row>
    <row r="106" spans="1:5" s="5" customFormat="1" ht="15.75">
      <c r="A106" s="43" t="s">
        <v>4</v>
      </c>
      <c r="B106" s="43"/>
      <c r="C106" s="10">
        <v>367.9</v>
      </c>
      <c r="D106" s="10">
        <v>367.8</v>
      </c>
      <c r="E106" s="10">
        <v>376</v>
      </c>
    </row>
    <row r="107" spans="1:5" s="5" customFormat="1" ht="15.75">
      <c r="A107" s="43" t="s">
        <v>5</v>
      </c>
      <c r="B107" s="43"/>
      <c r="C107" s="10">
        <v>6989.4</v>
      </c>
      <c r="D107" s="10">
        <v>6987.2</v>
      </c>
      <c r="E107" s="10">
        <v>7144</v>
      </c>
    </row>
    <row r="108" spans="1:5" s="5" customFormat="1" ht="63">
      <c r="A108" s="6" t="s">
        <v>25</v>
      </c>
      <c r="B108" s="7" t="s">
        <v>33</v>
      </c>
      <c r="C108" s="10">
        <f>SUM(C109:C109)</f>
        <v>35577.9</v>
      </c>
      <c r="D108" s="10">
        <f>SUM(D109:D109)</f>
        <v>39322.9</v>
      </c>
      <c r="E108" s="10">
        <f>SUM(E109:E109)</f>
        <v>41195.4</v>
      </c>
    </row>
    <row r="109" spans="1:5" s="5" customFormat="1" ht="15.75">
      <c r="A109" s="43" t="s">
        <v>5</v>
      </c>
      <c r="B109" s="43"/>
      <c r="C109" s="10">
        <v>35577.9</v>
      </c>
      <c r="D109" s="10">
        <v>39322.9</v>
      </c>
      <c r="E109" s="10">
        <v>41195.4</v>
      </c>
    </row>
    <row r="110" spans="1:5" s="5" customFormat="1" ht="31.5">
      <c r="A110" s="8" t="s">
        <v>42</v>
      </c>
      <c r="B110" s="9" t="s">
        <v>37</v>
      </c>
      <c r="C110" s="13">
        <f>C111+C112</f>
        <v>647.9</v>
      </c>
      <c r="D110" s="13">
        <f t="shared" ref="D110:E110" si="49">D111+D112</f>
        <v>765.5</v>
      </c>
      <c r="E110" s="13">
        <f t="shared" si="49"/>
        <v>751.1</v>
      </c>
    </row>
    <row r="111" spans="1:5" s="5" customFormat="1" ht="15.75">
      <c r="A111" s="43" t="s">
        <v>4</v>
      </c>
      <c r="B111" s="43"/>
      <c r="C111" s="10">
        <f>C116</f>
        <v>488</v>
      </c>
      <c r="D111" s="10">
        <f t="shared" ref="D111:E111" si="50">D116</f>
        <v>488</v>
      </c>
      <c r="E111" s="10">
        <f t="shared" si="50"/>
        <v>488</v>
      </c>
    </row>
    <row r="112" spans="1:5" s="5" customFormat="1" ht="15.75">
      <c r="A112" s="43" t="s">
        <v>5</v>
      </c>
      <c r="B112" s="43"/>
      <c r="C112" s="10">
        <f>C114</f>
        <v>159.9</v>
      </c>
      <c r="D112" s="10">
        <f t="shared" ref="D112:E112" si="51">D114</f>
        <v>277.5</v>
      </c>
      <c r="E112" s="10">
        <f t="shared" si="51"/>
        <v>263.10000000000002</v>
      </c>
    </row>
    <row r="113" spans="1:5" s="5" customFormat="1" ht="63">
      <c r="A113" s="6" t="s">
        <v>26</v>
      </c>
      <c r="B113" s="7" t="s">
        <v>98</v>
      </c>
      <c r="C113" s="10">
        <f>SUM(C114:C114)</f>
        <v>159.9</v>
      </c>
      <c r="D113" s="10">
        <f>SUM(D114:D114)</f>
        <v>277.5</v>
      </c>
      <c r="E113" s="10">
        <f>SUM(E114:E114)</f>
        <v>263.10000000000002</v>
      </c>
    </row>
    <row r="114" spans="1:5" s="5" customFormat="1" ht="15.75">
      <c r="A114" s="43" t="s">
        <v>5</v>
      </c>
      <c r="B114" s="43"/>
      <c r="C114" s="10">
        <v>159.9</v>
      </c>
      <c r="D114" s="10">
        <v>277.5</v>
      </c>
      <c r="E114" s="10">
        <v>263.10000000000002</v>
      </c>
    </row>
    <row r="115" spans="1:5" s="5" customFormat="1" ht="31.5" customHeight="1">
      <c r="A115" s="6" t="s">
        <v>27</v>
      </c>
      <c r="B115" s="30" t="s">
        <v>40</v>
      </c>
      <c r="C115" s="10">
        <f>C116</f>
        <v>488</v>
      </c>
      <c r="D115" s="10">
        <f>D116</f>
        <v>488</v>
      </c>
      <c r="E115" s="10">
        <f>E116</f>
        <v>488</v>
      </c>
    </row>
    <row r="116" spans="1:5" s="5" customFormat="1" ht="15.75">
      <c r="A116" s="43" t="s">
        <v>4</v>
      </c>
      <c r="B116" s="43"/>
      <c r="C116" s="10">
        <f>120+103+115+40+110</f>
        <v>488</v>
      </c>
      <c r="D116" s="10">
        <f t="shared" ref="D116" si="52">120+103+115+40+110</f>
        <v>488</v>
      </c>
      <c r="E116" s="10">
        <f>120+103+20+160+85</f>
        <v>488</v>
      </c>
    </row>
    <row r="117" spans="1:5" s="21" customFormat="1" ht="47.25">
      <c r="A117" s="8" t="s">
        <v>43</v>
      </c>
      <c r="B117" s="9" t="s">
        <v>39</v>
      </c>
      <c r="C117" s="13">
        <f>SUM(C118:C118)</f>
        <v>70329.899999999994</v>
      </c>
      <c r="D117" s="13">
        <f>SUM(D118:D118)</f>
        <v>70267.599999999991</v>
      </c>
      <c r="E117" s="13">
        <f>SUM(E118:E118)</f>
        <v>70267.599999999991</v>
      </c>
    </row>
    <row r="118" spans="1:5" s="5" customFormat="1" ht="15.75">
      <c r="A118" s="43" t="s">
        <v>5</v>
      </c>
      <c r="B118" s="43"/>
      <c r="C118" s="10">
        <f>C120+C122</f>
        <v>70329.899999999994</v>
      </c>
      <c r="D118" s="10">
        <f t="shared" ref="D118:E118" si="53">D120+D122</f>
        <v>70267.599999999991</v>
      </c>
      <c r="E118" s="10">
        <f t="shared" si="53"/>
        <v>70267.599999999991</v>
      </c>
    </row>
    <row r="119" spans="1:5" s="5" customFormat="1" ht="47.25">
      <c r="A119" s="6" t="s">
        <v>28</v>
      </c>
      <c r="B119" s="7" t="s">
        <v>107</v>
      </c>
      <c r="C119" s="10">
        <f>SUM(C120:C120)</f>
        <v>840.5</v>
      </c>
      <c r="D119" s="10">
        <f>SUM(D120:D120)</f>
        <v>778.2</v>
      </c>
      <c r="E119" s="10">
        <f>SUM(E120:E120)</f>
        <v>778.2</v>
      </c>
    </row>
    <row r="120" spans="1:5" s="5" customFormat="1" ht="15.75">
      <c r="A120" s="43" t="s">
        <v>5</v>
      </c>
      <c r="B120" s="43"/>
      <c r="C120" s="10">
        <v>840.5</v>
      </c>
      <c r="D120" s="10">
        <v>778.2</v>
      </c>
      <c r="E120" s="10">
        <v>778.2</v>
      </c>
    </row>
    <row r="121" spans="1:5" s="5" customFormat="1" ht="78.75">
      <c r="A121" s="25" t="s">
        <v>29</v>
      </c>
      <c r="B121" s="26" t="s">
        <v>82</v>
      </c>
      <c r="C121" s="27">
        <f>SUM(C122:C122)</f>
        <v>69489.399999999994</v>
      </c>
      <c r="D121" s="27">
        <f>SUM(D122:D122)</f>
        <v>69489.399999999994</v>
      </c>
      <c r="E121" s="27">
        <f>SUM(E122:E122)</f>
        <v>69489.399999999994</v>
      </c>
    </row>
    <row r="122" spans="1:5" s="5" customFormat="1" ht="15.75">
      <c r="A122" s="41" t="s">
        <v>5</v>
      </c>
      <c r="B122" s="41"/>
      <c r="C122" s="27">
        <v>69489.399999999994</v>
      </c>
      <c r="D122" s="27">
        <v>69489.399999999994</v>
      </c>
      <c r="E122" s="27">
        <v>69489.399999999994</v>
      </c>
    </row>
  </sheetData>
  <mergeCells count="71">
    <mergeCell ref="A12:B12"/>
    <mergeCell ref="A95:B95"/>
    <mergeCell ref="A13:B13"/>
    <mergeCell ref="A18:B18"/>
    <mergeCell ref="A83:B83"/>
    <mergeCell ref="A87:B87"/>
    <mergeCell ref="A68:B68"/>
    <mergeCell ref="A77:B77"/>
    <mergeCell ref="A21:B21"/>
    <mergeCell ref="A25:B25"/>
    <mergeCell ref="A28:B28"/>
    <mergeCell ref="A23:B23"/>
    <mergeCell ref="A19:B19"/>
    <mergeCell ref="A40:B40"/>
    <mergeCell ref="A85:B85"/>
    <mergeCell ref="A75:B75"/>
    <mergeCell ref="A11:B11"/>
    <mergeCell ref="A71:B71"/>
    <mergeCell ref="A72:B72"/>
    <mergeCell ref="A79:B79"/>
    <mergeCell ref="A89:B89"/>
    <mergeCell ref="A69:B69"/>
    <mergeCell ref="A15:B15"/>
    <mergeCell ref="A16:B16"/>
    <mergeCell ref="A46:B46"/>
    <mergeCell ref="A47:B47"/>
    <mergeCell ref="A55:B55"/>
    <mergeCell ref="A59:B59"/>
    <mergeCell ref="A60:B60"/>
    <mergeCell ref="A74:B74"/>
    <mergeCell ref="A42:B42"/>
    <mergeCell ref="A38:B38"/>
    <mergeCell ref="A4:E4"/>
    <mergeCell ref="A5:E5"/>
    <mergeCell ref="A6:E6"/>
    <mergeCell ref="A7:E7"/>
    <mergeCell ref="D8:E8"/>
    <mergeCell ref="D2:E2"/>
    <mergeCell ref="A120:B120"/>
    <mergeCell ref="A27:B27"/>
    <mergeCell ref="A97:B97"/>
    <mergeCell ref="A91:B91"/>
    <mergeCell ref="A118:B118"/>
    <mergeCell ref="A111:B111"/>
    <mergeCell ref="A112:B112"/>
    <mergeCell ref="A116:B116"/>
    <mergeCell ref="A106:B106"/>
    <mergeCell ref="A107:B107"/>
    <mergeCell ref="A103:B103"/>
    <mergeCell ref="A104:B104"/>
    <mergeCell ref="A101:B101"/>
    <mergeCell ref="A99:B99"/>
    <mergeCell ref="A93:B93"/>
    <mergeCell ref="A33:B33"/>
    <mergeCell ref="A32:B32"/>
    <mergeCell ref="A81:B81"/>
    <mergeCell ref="A53:B53"/>
    <mergeCell ref="A30:B30"/>
    <mergeCell ref="A122:B122"/>
    <mergeCell ref="A66:B66"/>
    <mergeCell ref="A44:B44"/>
    <mergeCell ref="A35:B35"/>
    <mergeCell ref="A36:B36"/>
    <mergeCell ref="A49:B49"/>
    <mergeCell ref="A51:B51"/>
    <mergeCell ref="A57:B57"/>
    <mergeCell ref="A62:B62"/>
    <mergeCell ref="A63:B63"/>
    <mergeCell ref="A65:B65"/>
    <mergeCell ref="A109:B109"/>
    <mergeCell ref="A114:B114"/>
  </mergeCells>
  <printOptions horizontalCentered="1"/>
  <pageMargins left="0.59055118110236227" right="0.11811023622047245" top="0.35433070866141736" bottom="0.59055118110236227" header="0.31496062992125984" footer="0.31496062992125984"/>
  <pageSetup paperSize="9" scale="66" firstPageNumber="35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2019-12-07T08:48:30Z</dcterms:modified>
</cp:coreProperties>
</file>