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вед.о внесенных изменен.в 2019" sheetId="1" r:id="rId1"/>
  </sheets>
  <definedNames>
    <definedName name="_xlnm.Print_Area" localSheetId="0">'Свед.о внесенных изменен.в 2019'!$A$1:$K$54</definedName>
  </definedNames>
  <calcPr fullCalcOnLoad="1"/>
</workbook>
</file>

<file path=xl/sharedStrings.xml><?xml version="1.0" encoding="utf-8"?>
<sst xmlns="http://schemas.openxmlformats.org/spreadsheetml/2006/main" count="112" uniqueCount="111">
  <si>
    <t>Наименование показателя</t>
  </si>
  <si>
    <t>Код бюджетной классификации</t>
  </si>
  <si>
    <t>Общегосударственные вопросы</t>
  </si>
  <si>
    <t>0100</t>
  </si>
  <si>
    <t xml:space="preserve">Функционирование высшего должностного лица субъекта Российской Федерации и муниципального образования 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</si>
  <si>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</si>
  <si>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</si>
  <si>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</si>
  <si>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</si>
  <si>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</si>
  <si>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</si>
  <si>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</si>
  <si>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</si>
  <si>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</si>
  <si>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</si>
  <si>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</si>
  <si>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</si>
  <si>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</si>
  <si>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</si>
  <si>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</si>
  <si>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</si>
  <si>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</si>
  <si>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</si>
  <si>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</si>
  <si>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Национальная  экономика</t>
  </si>
  <si>
    <t>0400</t>
  </si>
  <si>
    <t>Общеэкономические вопросы</t>
  </si>
  <si>
    <t>0401</t>
  </si>
  <si>
    <t>Сельское хозяйство и рыболовство</t>
  </si>
  <si>
    <t>0405</t>
  </si>
  <si>
    <t xml:space="preserve">Транспорт            </t>
  </si>
  <si>
    <t>0408</t>
  </si>
  <si>
    <t>Дорожное хозяйство, всего</t>
  </si>
  <si>
    <t>0409</t>
  </si>
  <si>
    <t>в том числе средства дорожного фонда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</si>
  <si>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</si>
  <si>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</si>
  <si>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</si>
  <si>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</si>
  <si>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</si>
  <si>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</si>
  <si>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</si>
  <si>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</si>
  <si>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</si>
  <si>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</si>
  <si>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</si>
  <si>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</si>
  <si>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</si>
  <si>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</si>
  <si>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</si>
  <si>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</si>
  <si>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</si>
  <si>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</si>
  <si>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</si>
  <si>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</si>
  <si>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</si>
  <si>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</si>
  <si>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</si>
  <si>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</si>
  <si>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</si>
  <si>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</si>
  <si>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</si>
  <si>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</si>
  <si>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 xml:space="preserve">Культура, кинематография </t>
  </si>
  <si>
    <t>0800</t>
  </si>
  <si>
    <t xml:space="preserve">Культура </t>
  </si>
  <si>
    <t>0801</t>
  </si>
  <si>
    <t>Другие вопросы в области культуры, кинематографии"</t>
  </si>
  <si>
    <t>0804</t>
  </si>
  <si>
    <t>Здравоохранение</t>
  </si>
  <si>
    <t>0900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</si>
  <si>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</si>
  <si>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</si>
  <si>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</si>
  <si>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</si>
  <si>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</si>
  <si>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</si>
  <si>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</si>
  <si>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</si>
  <si>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</si>
  <si>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</si>
  <si>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</si>
  <si>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</si>
  <si>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</si>
  <si>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</si>
  <si>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Массовый спорт</t>
  </si>
  <si>
    <t>1102</t>
  </si>
  <si>
    <t xml:space="preserve">Средства массовой информации </t>
  </si>
  <si>
    <t>1200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</si>
  <si>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</si>
  <si>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</si>
  <si>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</si>
  <si>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</si>
  <si>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 и муниципального долга</t>
  </si>
  <si>
    <t>1301</t>
  </si>
  <si>
    <t>0703</t>
  </si>
  <si>
    <t>Дополнительное образование детей</t>
  </si>
  <si>
    <t>Органы юстиции</t>
  </si>
  <si>
    <t>0304</t>
  </si>
  <si>
    <t>Итого изменений</t>
  </si>
  <si>
    <t>Итого расходов</t>
  </si>
  <si>
    <t>(тыс.рублей)</t>
  </si>
  <si>
    <t>Сведения о внесенных изменениях в решение Думы города Урай "О бюджете городского округа город Урай на 2019 год и на плановый период 2020 и 2021 годов" в части расходов</t>
  </si>
  <si>
    <t>План по решенеию Думы от 20.12.2018 №80 (первоначальный)</t>
  </si>
  <si>
    <t>Изменения, внесенные решением Думы от 14.02.2019 №1 (уточнение 1)</t>
  </si>
  <si>
    <t>Изменения, внесенные решением Думы от 30.05.2019 №31 (уточнение 2)</t>
  </si>
  <si>
    <t>Изменения, внесенные решением Думы от 09.10.2019 №59 (уточнение 3)</t>
  </si>
  <si>
    <t>Изменения, внесенные решением Думы от 24.10.2019 №70 (уточнение 4)</t>
  </si>
  <si>
    <t>Изменения, внесенные решением Думы от 12.12.2019 №94 (уточнение 5)</t>
  </si>
  <si>
    <t>Уточненный план на 2019 год</t>
  </si>
  <si>
    <t>Изменения, вносимые, в соответствии со ст.217, 232 БК РФ (Приказ КФ от 20.12.2019 №113-од, от 25.12.2019 №124-од)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</si>
</sst>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+\ #,#00.0"/>
    <numFmt numFmtId="173" formatCode="#,##0.0"/>
    <numFmt numFmtId="174" formatCode="\+#,#00.0"/>
    <numFmt numFmtId="175" formatCode="\+0.0"/>
    <numFmt numFmtId="176" formatCode="#,#00.0"/>
    <numFmt numFmtId="177" formatCode="\-#,#00.0"/>
    <numFmt numFmtId="178" formatCode="_(* #,##0.00_);_(* \(#,##0.00\);_(* &quot;-&quot;??_);_(@_)"/>
    <numFmt numFmtId="179" formatCode="\+#,#00.00"/>
    <numFmt numFmtId="180" formatCode="\-0.0"/>
    <numFmt numFmtId="181" formatCode="\-\ 0.0"/>
    <numFmt numFmtId="182" formatCode="0.0"/>
    <numFmt numFmtId="183" formatCode="\+\ 0.0"/>
    <numFmt numFmtId="184" formatCode="\+\ #,##0.0"/>
    <numFmt numFmtId="185" formatCode="&quot;+&quot;\ #,##0.0;&quot;-&quot;\ #,##0.0;&quot;&quot;\ 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39" fillId="32" borderId="0" applyNumberFormat="0" applyBorder="0" applyAlignment="0" applyProtection="0"/>
    <xf numFmtId="0" fontId="4" fillId="33" borderId="10">
      <alignment horizontal="left" vertical="top" wrapText="1"/>
      <protection/>
    </xf>
  </cellStyleXfs>
  <cellXfs count="46">
    <xf numFmtId="0" fontId="0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wrapText="1"/>
    </xf>
    <xf numFmtId="49" fontId="2" fillId="34" borderId="11" xfId="0" applyNumberFormat="1" applyFont="1" applyFill="1" applyBorder="1" applyAlignment="1">
      <alignment horizontal="center" wrapText="1"/>
    </xf>
    <xf numFmtId="185" fontId="40" fillId="34" borderId="11" xfId="0" applyNumberFormat="1" applyFont="1" applyFill="1" applyBorder="1" applyAlignment="1">
      <alignment vertical="center"/>
    </xf>
    <xf numFmtId="0" fontId="3" fillId="34" borderId="11" xfId="0" applyFont="1" applyFill="1" applyBorder="1" applyAlignment="1">
      <alignment wrapText="1"/>
    </xf>
    <xf numFmtId="49" fontId="3" fillId="34" borderId="11" xfId="0" applyNumberFormat="1" applyFont="1" applyFill="1" applyBorder="1" applyAlignment="1">
      <alignment horizontal="center" wrapText="1"/>
    </xf>
    <xf numFmtId="185" fontId="41" fillId="34" borderId="11" xfId="0" applyNumberFormat="1" applyFont="1" applyFill="1" applyBorder="1" applyAlignment="1">
      <alignment vertical="center"/>
    </xf>
    <xf numFmtId="49" fontId="3" fillId="34" borderId="11" xfId="0" applyNumberFormat="1" applyFont="1" applyFill="1" applyBorder="1" applyAlignment="1">
      <alignment horizontal="center"/>
    </xf>
    <xf numFmtId="0" fontId="41" fillId="34" borderId="11" xfId="0" applyFont="1" applyFill="1" applyBorder="1" applyAlignment="1">
      <alignment wrapText="1"/>
    </xf>
    <xf numFmtId="0" fontId="3" fillId="34" borderId="11" xfId="0" applyFont="1" applyFill="1" applyBorder="1" applyAlignment="1">
      <alignment/>
    </xf>
    <xf numFmtId="49" fontId="2" fillId="34" borderId="11" xfId="0" applyNumberFormat="1" applyFont="1" applyFill="1" applyBorder="1" applyAlignment="1">
      <alignment horizontal="center"/>
    </xf>
    <xf numFmtId="0" fontId="6" fillId="34" borderId="11" xfId="0" applyFont="1" applyFill="1" applyBorder="1" applyAlignment="1">
      <alignment wrapText="1"/>
    </xf>
    <xf numFmtId="0" fontId="2" fillId="34" borderId="11" xfId="0" applyFont="1" applyFill="1" applyBorder="1" applyAlignment="1">
      <alignment/>
    </xf>
    <xf numFmtId="0" fontId="40" fillId="34" borderId="11" xfId="0" applyFont="1" applyFill="1" applyBorder="1" applyAlignment="1" applyProtection="1">
      <alignment wrapText="1"/>
      <protection locked="0"/>
    </xf>
    <xf numFmtId="49" fontId="40" fillId="34" borderId="11" xfId="0" applyNumberFormat="1" applyFont="1" applyFill="1" applyBorder="1" applyAlignment="1" applyProtection="1">
      <alignment horizontal="center" wrapText="1"/>
      <protection locked="0"/>
    </xf>
    <xf numFmtId="0" fontId="41" fillId="34" borderId="11" xfId="0" applyFont="1" applyFill="1" applyBorder="1" applyAlignment="1" applyProtection="1">
      <alignment wrapText="1"/>
      <protection locked="0"/>
    </xf>
    <xf numFmtId="49" fontId="41" fillId="34" borderId="11" xfId="0" applyNumberFormat="1" applyFont="1" applyFill="1" applyBorder="1" applyAlignment="1" applyProtection="1">
      <alignment horizontal="center" wrapText="1"/>
      <protection locked="0"/>
    </xf>
    <xf numFmtId="0" fontId="41" fillId="0" borderId="0" xfId="0" applyFont="1" applyAlignment="1">
      <alignment vertical="center"/>
    </xf>
    <xf numFmtId="173" fontId="2" fillId="0" borderId="11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/>
    </xf>
    <xf numFmtId="0" fontId="40" fillId="0" borderId="12" xfId="0" applyFont="1" applyBorder="1" applyAlignment="1">
      <alignment vertical="center" wrapText="1"/>
    </xf>
    <xf numFmtId="173" fontId="3" fillId="34" borderId="11" xfId="0" applyNumberFormat="1" applyFont="1" applyFill="1" applyBorder="1" applyAlignment="1">
      <alignment wrapText="1"/>
    </xf>
    <xf numFmtId="173" fontId="41" fillId="34" borderId="11" xfId="0" applyNumberFormat="1" applyFont="1" applyFill="1" applyBorder="1" applyAlignment="1">
      <alignment wrapText="1"/>
    </xf>
    <xf numFmtId="173" fontId="3" fillId="34" borderId="11" xfId="0" applyNumberFormat="1" applyFont="1" applyFill="1" applyBorder="1" applyAlignment="1">
      <alignment/>
    </xf>
    <xf numFmtId="173" fontId="6" fillId="34" borderId="11" xfId="0" applyNumberFormat="1" applyFont="1" applyFill="1" applyBorder="1" applyAlignment="1">
      <alignment wrapText="1"/>
    </xf>
    <xf numFmtId="173" fontId="40" fillId="34" borderId="11" xfId="0" applyNumberFormat="1" applyFont="1" applyFill="1" applyBorder="1" applyAlignment="1">
      <alignment vertical="center"/>
    </xf>
    <xf numFmtId="173" fontId="41" fillId="34" borderId="11" xfId="0" applyNumberFormat="1" applyFont="1" applyFill="1" applyBorder="1" applyAlignment="1" applyProtection="1">
      <alignment wrapText="1"/>
      <protection locked="0"/>
    </xf>
    <xf numFmtId="1" fontId="41" fillId="0" borderId="11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185" fontId="41" fillId="34" borderId="11" xfId="0" applyNumberFormat="1" applyFont="1" applyFill="1" applyBorder="1" applyAlignment="1">
      <alignment/>
    </xf>
    <xf numFmtId="173" fontId="41" fillId="34" borderId="11" xfId="0" applyNumberFormat="1" applyFont="1" applyFill="1" applyBorder="1" applyAlignment="1">
      <alignment vertical="center"/>
    </xf>
    <xf numFmtId="0" fontId="41" fillId="35" borderId="11" xfId="0" applyFont="1" applyFill="1" applyBorder="1" applyAlignment="1">
      <alignment horizontal="center" vertical="center" wrapText="1"/>
    </xf>
    <xf numFmtId="1" fontId="41" fillId="35" borderId="11" xfId="0" applyNumberFormat="1" applyFont="1" applyFill="1" applyBorder="1" applyAlignment="1">
      <alignment horizontal="center" vertical="center"/>
    </xf>
    <xf numFmtId="185" fontId="40" fillId="35" borderId="11" xfId="0" applyNumberFormat="1" applyFont="1" applyFill="1" applyBorder="1" applyAlignment="1">
      <alignment vertical="center"/>
    </xf>
    <xf numFmtId="173" fontId="40" fillId="35" borderId="11" xfId="0" applyNumberFormat="1" applyFont="1" applyFill="1" applyBorder="1" applyAlignment="1">
      <alignment vertical="center"/>
    </xf>
    <xf numFmtId="185" fontId="41" fillId="35" borderId="11" xfId="0" applyNumberFormat="1" applyFont="1" applyFill="1" applyBorder="1" applyAlignment="1">
      <alignment vertical="center"/>
    </xf>
    <xf numFmtId="173" fontId="41" fillId="35" borderId="11" xfId="0" applyNumberFormat="1" applyFont="1" applyFill="1" applyBorder="1" applyAlignment="1">
      <alignment vertical="center"/>
    </xf>
    <xf numFmtId="0" fontId="40" fillId="34" borderId="12" xfId="0" applyFont="1" applyFill="1" applyBorder="1" applyAlignment="1">
      <alignment vertical="center" wrapText="1"/>
    </xf>
    <xf numFmtId="0" fontId="40" fillId="34" borderId="0" xfId="0" applyFont="1" applyFill="1" applyBorder="1" applyAlignment="1">
      <alignment vertical="center" wrapText="1"/>
    </xf>
    <xf numFmtId="0" fontId="41" fillId="34" borderId="0" xfId="0" applyFont="1" applyFill="1" applyAlignment="1">
      <alignment vertical="center"/>
    </xf>
    <xf numFmtId="0" fontId="41" fillId="34" borderId="0" xfId="0" applyFont="1" applyFill="1" applyAlignment="1">
      <alignment horizontal="right" vertical="center"/>
    </xf>
    <xf numFmtId="0" fontId="41" fillId="34" borderId="11" xfId="0" applyFont="1" applyFill="1" applyBorder="1" applyAlignment="1">
      <alignment horizontal="center" vertical="center" wrapText="1"/>
    </xf>
    <xf numFmtId="1" fontId="41" fillId="34" borderId="11" xfId="0" applyNumberFormat="1" applyFont="1" applyFill="1" applyBorder="1" applyAlignment="1">
      <alignment horizontal="center" vertical="center"/>
    </xf>
    <xf numFmtId="4" fontId="41" fillId="34" borderId="0" xfId="0" applyNumberFormat="1" applyFont="1" applyFill="1" applyAlignment="1">
      <alignment vertical="center"/>
    </xf>
    <xf numFmtId="173" fontId="41" fillId="34" borderId="0" xfId="0" applyNumberFormat="1" applyFont="1" applyFill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3" xfId="60"/>
    <cellStyle name="Хороший" xfId="61"/>
    <cellStyle name="Элементы осе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view="pageBreakPreview" zoomScaleNormal="85" zoomScaleSheetLayoutView="100" zoomScalePageLayoutView="0" workbookViewId="0" topLeftCell="A14">
      <selection activeCell="A1" sqref="A1:K54"/>
    </sheetView>
  </sheetViews>
  <sheetFormatPr defaultColWidth="9.140625" defaultRowHeight="15"/>
  <cols>
    <col min="1" max="1" width="14.7109375" style="18" customWidth="1"/>
    <col min="2" max="2" width="48.8515625" style="18" customWidth="1"/>
    <col min="3" max="3" width="15.57421875" style="18" customWidth="1"/>
    <col min="4" max="4" width="15.28125" style="44" customWidth="1"/>
    <col min="5" max="5" width="15.421875" style="40" customWidth="1"/>
    <col min="6" max="8" width="16.7109375" style="40" customWidth="1"/>
    <col min="9" max="9" width="18.28125" style="40" customWidth="1"/>
    <col min="10" max="10" width="21.8515625" style="40" customWidth="1"/>
    <col min="11" max="11" width="15.57421875" style="40" customWidth="1"/>
    <col min="12" max="16384" width="9.140625" style="18" customWidth="1"/>
  </cols>
  <sheetData>
    <row r="1" spans="1:11" ht="28.5" customHeight="1">
      <c r="A1" s="29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8.75" customHeight="1">
      <c r="A2" s="21"/>
      <c r="B2" s="21"/>
      <c r="C2" s="21"/>
      <c r="D2" s="38"/>
      <c r="E2" s="38"/>
      <c r="F2" s="38"/>
      <c r="G2" s="39"/>
      <c r="H2" s="39"/>
      <c r="I2" s="39"/>
      <c r="K2" s="41" t="s">
        <v>101</v>
      </c>
    </row>
    <row r="3" spans="1:11" ht="72" customHeight="1">
      <c r="A3" s="1" t="s">
        <v>1</v>
      </c>
      <c r="B3" s="1" t="s">
        <v>0</v>
      </c>
      <c r="C3" s="19" t="s">
        <v>103</v>
      </c>
      <c r="D3" s="42" t="s">
        <v>104</v>
      </c>
      <c r="E3" s="42" t="s">
        <v>105</v>
      </c>
      <c r="F3" s="42" t="s">
        <v>106</v>
      </c>
      <c r="G3" s="42" t="s">
        <v>107</v>
      </c>
      <c r="H3" s="42" t="s">
        <v>108</v>
      </c>
      <c r="I3" s="32" t="s">
        <v>99</v>
      </c>
      <c r="J3" s="42" t="s">
        <v>110</v>
      </c>
      <c r="K3" s="32" t="s">
        <v>109</v>
      </c>
    </row>
    <row r="4" spans="1:11" ht="12.75">
      <c r="A4" s="28">
        <v>1</v>
      </c>
      <c r="B4" s="28">
        <v>2</v>
      </c>
      <c r="C4" s="28">
        <v>3</v>
      </c>
      <c r="D4" s="43">
        <v>4</v>
      </c>
      <c r="E4" s="43">
        <v>5</v>
      </c>
      <c r="F4" s="43">
        <v>6</v>
      </c>
      <c r="G4" s="43">
        <v>7</v>
      </c>
      <c r="H4" s="43">
        <v>8</v>
      </c>
      <c r="I4" s="33">
        <v>9</v>
      </c>
      <c r="J4" s="43">
        <v>10</v>
      </c>
      <c r="K4" s="33">
        <v>11</v>
      </c>
    </row>
    <row r="5" spans="1:11" ht="12.75">
      <c r="A5" s="3" t="s">
        <v>3</v>
      </c>
      <c r="B5" s="2" t="s">
        <v>2</v>
      </c>
      <c r="C5" s="26">
        <f aca="true" t="shared" si="0" ref="C5:J5">SUM(C6:C12)</f>
        <v>305574.2</v>
      </c>
      <c r="D5" s="4">
        <f t="shared" si="0"/>
        <v>275.4</v>
      </c>
      <c r="E5" s="4">
        <f t="shared" si="0"/>
        <v>-2143.1</v>
      </c>
      <c r="F5" s="4">
        <f t="shared" si="0"/>
        <v>3.2000000000000455</v>
      </c>
      <c r="G5" s="4">
        <f t="shared" si="0"/>
        <v>500</v>
      </c>
      <c r="H5" s="4">
        <f t="shared" si="0"/>
        <v>-797.0999999999999</v>
      </c>
      <c r="I5" s="34">
        <f t="shared" si="0"/>
        <v>-2161.6000000000004</v>
      </c>
      <c r="J5" s="4">
        <f t="shared" si="0"/>
        <v>3055.2</v>
      </c>
      <c r="K5" s="35">
        <f>C5+I5+J5</f>
        <v>306467.80000000005</v>
      </c>
    </row>
    <row r="6" spans="1:11" ht="27" customHeight="1">
      <c r="A6" s="6" t="s">
        <v>5</v>
      </c>
      <c r="B6" s="5" t="s">
        <v>4</v>
      </c>
      <c r="C6" s="22">
        <v>22809.3</v>
      </c>
      <c r="D6" s="7"/>
      <c r="E6" s="7"/>
      <c r="F6" s="7"/>
      <c r="G6" s="7">
        <v>444.9</v>
      </c>
      <c r="H6" s="7">
        <v>-331.5</v>
      </c>
      <c r="I6" s="36">
        <f>SUM(D6:H6)</f>
        <v>113.39999999999998</v>
      </c>
      <c r="J6" s="7">
        <v>342.2</v>
      </c>
      <c r="K6" s="37">
        <f>C6+I6+J6</f>
        <v>23264.9</v>
      </c>
    </row>
    <row r="7" spans="1:11" ht="38.25">
      <c r="A7" s="6" t="s">
        <v>7</v>
      </c>
      <c r="B7" s="5" t="s">
        <v>6</v>
      </c>
      <c r="C7" s="22">
        <v>16646</v>
      </c>
      <c r="D7" s="7"/>
      <c r="E7" s="7"/>
      <c r="F7" s="7">
        <v>-314.7</v>
      </c>
      <c r="G7" s="7"/>
      <c r="H7" s="7">
        <v>312.3</v>
      </c>
      <c r="I7" s="36">
        <f aca="true" t="shared" si="1" ref="I7:I12">SUM(D7:H7)</f>
        <v>-2.3999999999999773</v>
      </c>
      <c r="J7" s="7"/>
      <c r="K7" s="37">
        <f>C7+I7+J7</f>
        <v>16643.6</v>
      </c>
    </row>
    <row r="8" spans="1:11" ht="38.25" customHeight="1">
      <c r="A8" s="8" t="s">
        <v>9</v>
      </c>
      <c r="B8" s="5" t="s">
        <v>8</v>
      </c>
      <c r="C8" s="22">
        <v>174945.6</v>
      </c>
      <c r="D8" s="7"/>
      <c r="E8" s="30"/>
      <c r="F8" s="7"/>
      <c r="G8" s="7">
        <v>55.1</v>
      </c>
      <c r="H8" s="7">
        <v>331.5</v>
      </c>
      <c r="I8" s="36">
        <f t="shared" si="1"/>
        <v>386.6</v>
      </c>
      <c r="J8" s="7">
        <v>2230.6</v>
      </c>
      <c r="K8" s="37">
        <f>C8+I8+J8</f>
        <v>177562.80000000002</v>
      </c>
    </row>
    <row r="9" spans="1:11" ht="12.75">
      <c r="A9" s="8" t="s">
        <v>11</v>
      </c>
      <c r="B9" s="9" t="s">
        <v>10</v>
      </c>
      <c r="C9" s="23">
        <v>9.8</v>
      </c>
      <c r="D9" s="7"/>
      <c r="E9" s="7"/>
      <c r="F9" s="7"/>
      <c r="G9" s="7"/>
      <c r="H9" s="7"/>
      <c r="I9" s="36">
        <f t="shared" si="1"/>
        <v>0</v>
      </c>
      <c r="J9" s="7"/>
      <c r="K9" s="37">
        <f>C9+I9+J9</f>
        <v>9.8</v>
      </c>
    </row>
    <row r="10" spans="1:11" ht="38.25">
      <c r="A10" s="8" t="s">
        <v>13</v>
      </c>
      <c r="B10" s="5" t="s">
        <v>12</v>
      </c>
      <c r="C10" s="22">
        <v>38724.2</v>
      </c>
      <c r="D10" s="7"/>
      <c r="E10" s="7"/>
      <c r="F10" s="7"/>
      <c r="G10" s="7"/>
      <c r="H10" s="7">
        <v>-832.6</v>
      </c>
      <c r="I10" s="36">
        <f t="shared" si="1"/>
        <v>-832.6</v>
      </c>
      <c r="J10" s="7">
        <v>482.4</v>
      </c>
      <c r="K10" s="37">
        <f>C10+I10+J10</f>
        <v>38374</v>
      </c>
    </row>
    <row r="11" spans="1:11" ht="12.75">
      <c r="A11" s="8" t="s">
        <v>15</v>
      </c>
      <c r="B11" s="10" t="s">
        <v>14</v>
      </c>
      <c r="C11" s="24">
        <v>5000</v>
      </c>
      <c r="D11" s="7"/>
      <c r="E11" s="7">
        <v>-2533.9</v>
      </c>
      <c r="F11" s="7">
        <v>-1130.6</v>
      </c>
      <c r="G11" s="7"/>
      <c r="H11" s="7">
        <v>-100</v>
      </c>
      <c r="I11" s="36">
        <f t="shared" si="1"/>
        <v>-3764.5</v>
      </c>
      <c r="J11" s="7">
        <v>-284.9</v>
      </c>
      <c r="K11" s="37">
        <f>C11+I11+J11</f>
        <v>950.6</v>
      </c>
    </row>
    <row r="12" spans="1:11" ht="12.75">
      <c r="A12" s="8" t="s">
        <v>17</v>
      </c>
      <c r="B12" s="5" t="s">
        <v>16</v>
      </c>
      <c r="C12" s="22">
        <v>47439.3</v>
      </c>
      <c r="D12" s="7">
        <v>275.4</v>
      </c>
      <c r="E12" s="7">
        <v>390.8</v>
      </c>
      <c r="F12" s="7">
        <v>1448.5</v>
      </c>
      <c r="G12" s="7"/>
      <c r="H12" s="7">
        <v>-176.8</v>
      </c>
      <c r="I12" s="36">
        <f t="shared" si="1"/>
        <v>1937.8999999999999</v>
      </c>
      <c r="J12" s="7">
        <v>284.9</v>
      </c>
      <c r="K12" s="37">
        <f>C12+I12+J12</f>
        <v>49662.100000000006</v>
      </c>
    </row>
    <row r="13" spans="1:11" ht="25.5">
      <c r="A13" s="11" t="s">
        <v>19</v>
      </c>
      <c r="B13" s="2" t="s">
        <v>18</v>
      </c>
      <c r="C13" s="26">
        <f>SUM(C14:C16)</f>
        <v>34655.1</v>
      </c>
      <c r="D13" s="26">
        <f aca="true" t="shared" si="2" ref="D13:K13">SUM(D14:D16)</f>
        <v>1536.1</v>
      </c>
      <c r="E13" s="26">
        <f t="shared" si="2"/>
        <v>-2410.8</v>
      </c>
      <c r="F13" s="26">
        <f t="shared" si="2"/>
        <v>205.89999999999998</v>
      </c>
      <c r="G13" s="26">
        <f t="shared" si="2"/>
        <v>0</v>
      </c>
      <c r="H13" s="26">
        <f t="shared" si="2"/>
        <v>377.09999999999997</v>
      </c>
      <c r="I13" s="35">
        <f t="shared" si="2"/>
        <v>-291.7000000000003</v>
      </c>
      <c r="J13" s="26">
        <f t="shared" si="2"/>
        <v>0</v>
      </c>
      <c r="K13" s="35">
        <f t="shared" si="2"/>
        <v>34363.4</v>
      </c>
    </row>
    <row r="14" spans="1:11" ht="12.75">
      <c r="A14" s="8" t="s">
        <v>98</v>
      </c>
      <c r="B14" s="5" t="s">
        <v>97</v>
      </c>
      <c r="C14" s="22">
        <v>6259</v>
      </c>
      <c r="D14" s="7">
        <v>347.8</v>
      </c>
      <c r="E14" s="7"/>
      <c r="F14" s="7"/>
      <c r="G14" s="7"/>
      <c r="H14" s="7">
        <v>425.5</v>
      </c>
      <c r="I14" s="36">
        <f>SUM(D14:H14)</f>
        <v>773.3</v>
      </c>
      <c r="J14" s="7"/>
      <c r="K14" s="37">
        <f aca="true" t="shared" si="3" ref="K14:K54">C14+I14+J14</f>
        <v>7032.3</v>
      </c>
    </row>
    <row r="15" spans="1:11" ht="38.25">
      <c r="A15" s="8" t="s">
        <v>21</v>
      </c>
      <c r="B15" s="12" t="s">
        <v>20</v>
      </c>
      <c r="C15" s="25">
        <v>23827.7</v>
      </c>
      <c r="D15" s="7"/>
      <c r="E15" s="7"/>
      <c r="F15" s="7">
        <v>135.6</v>
      </c>
      <c r="G15" s="7"/>
      <c r="H15" s="7">
        <v>-35.8</v>
      </c>
      <c r="I15" s="36">
        <f>SUM(D15:H15)</f>
        <v>99.8</v>
      </c>
      <c r="J15" s="7"/>
      <c r="K15" s="37">
        <f t="shared" si="3"/>
        <v>23927.5</v>
      </c>
    </row>
    <row r="16" spans="1:11" ht="25.5">
      <c r="A16" s="8" t="s">
        <v>23</v>
      </c>
      <c r="B16" s="5" t="s">
        <v>22</v>
      </c>
      <c r="C16" s="22">
        <v>4568.4</v>
      </c>
      <c r="D16" s="7">
        <v>1188.3</v>
      </c>
      <c r="E16" s="7">
        <v>-2410.8</v>
      </c>
      <c r="F16" s="7">
        <v>70.3</v>
      </c>
      <c r="G16" s="7"/>
      <c r="H16" s="7">
        <v>-12.6</v>
      </c>
      <c r="I16" s="36">
        <f>SUM(D16:H16)</f>
        <v>-1164.8000000000002</v>
      </c>
      <c r="J16" s="7"/>
      <c r="K16" s="37">
        <f t="shared" si="3"/>
        <v>3403.5999999999995</v>
      </c>
    </row>
    <row r="17" spans="1:11" ht="12.75">
      <c r="A17" s="11" t="s">
        <v>25</v>
      </c>
      <c r="B17" s="13" t="s">
        <v>24</v>
      </c>
      <c r="C17" s="26">
        <f aca="true" t="shared" si="4" ref="C17:J17">C18+C19+C20+C21+C23+C24</f>
        <v>226977.19999999998</v>
      </c>
      <c r="D17" s="4">
        <f t="shared" si="4"/>
        <v>7638.700000000001</v>
      </c>
      <c r="E17" s="4">
        <f t="shared" si="4"/>
        <v>13280.2</v>
      </c>
      <c r="F17" s="4">
        <f t="shared" si="4"/>
        <v>7664.8</v>
      </c>
      <c r="G17" s="4">
        <f t="shared" si="4"/>
        <v>-771.5999999999999</v>
      </c>
      <c r="H17" s="4">
        <f t="shared" si="4"/>
        <v>-289.5999999999999</v>
      </c>
      <c r="I17" s="34">
        <f t="shared" si="4"/>
        <v>27522.499999999996</v>
      </c>
      <c r="J17" s="4">
        <f t="shared" si="4"/>
        <v>174</v>
      </c>
      <c r="K17" s="35">
        <f t="shared" si="3"/>
        <v>254673.69999999998</v>
      </c>
    </row>
    <row r="18" spans="1:11" ht="12.75">
      <c r="A18" s="8" t="s">
        <v>27</v>
      </c>
      <c r="B18" s="10" t="s">
        <v>26</v>
      </c>
      <c r="C18" s="24">
        <v>7534.5</v>
      </c>
      <c r="D18" s="7"/>
      <c r="E18" s="7">
        <v>498.5</v>
      </c>
      <c r="F18" s="7">
        <v>-318.1</v>
      </c>
      <c r="G18" s="7">
        <v>-351.2</v>
      </c>
      <c r="H18" s="7">
        <v>-942.3</v>
      </c>
      <c r="I18" s="36">
        <f>SUM(D18:H18)</f>
        <v>-1113.1</v>
      </c>
      <c r="J18" s="7"/>
      <c r="K18" s="37">
        <f t="shared" si="3"/>
        <v>6421.4</v>
      </c>
    </row>
    <row r="19" spans="1:11" ht="12.75">
      <c r="A19" s="8" t="s">
        <v>29</v>
      </c>
      <c r="B19" s="5" t="s">
        <v>28</v>
      </c>
      <c r="C19" s="22">
        <v>25989.1</v>
      </c>
      <c r="D19" s="7"/>
      <c r="E19" s="7"/>
      <c r="F19" s="7">
        <v>4079.1</v>
      </c>
      <c r="G19" s="7"/>
      <c r="H19" s="7"/>
      <c r="I19" s="36">
        <f aca="true" t="shared" si="5" ref="I19:I24">SUM(D19:H19)</f>
        <v>4079.1</v>
      </c>
      <c r="J19" s="7">
        <v>174</v>
      </c>
      <c r="K19" s="37">
        <f t="shared" si="3"/>
        <v>30242.199999999997</v>
      </c>
    </row>
    <row r="20" spans="1:11" ht="12.75">
      <c r="A20" s="8" t="s">
        <v>31</v>
      </c>
      <c r="B20" s="10" t="s">
        <v>30</v>
      </c>
      <c r="C20" s="24">
        <v>10800</v>
      </c>
      <c r="D20" s="7">
        <v>1494.4</v>
      </c>
      <c r="E20" s="7">
        <v>500</v>
      </c>
      <c r="F20" s="7"/>
      <c r="G20" s="7"/>
      <c r="H20" s="7">
        <v>100</v>
      </c>
      <c r="I20" s="36">
        <f t="shared" si="5"/>
        <v>2094.4</v>
      </c>
      <c r="J20" s="7"/>
      <c r="K20" s="37">
        <f t="shared" si="3"/>
        <v>12894.4</v>
      </c>
    </row>
    <row r="21" spans="1:11" ht="12.75">
      <c r="A21" s="8" t="s">
        <v>33</v>
      </c>
      <c r="B21" s="5" t="s">
        <v>32</v>
      </c>
      <c r="C21" s="22">
        <v>109985.3</v>
      </c>
      <c r="D21" s="7">
        <v>4780.3</v>
      </c>
      <c r="E21" s="7">
        <v>13496.7</v>
      </c>
      <c r="F21" s="7">
        <v>4219</v>
      </c>
      <c r="G21" s="7">
        <v>-420.4</v>
      </c>
      <c r="H21" s="7">
        <v>215.6</v>
      </c>
      <c r="I21" s="36">
        <f t="shared" si="5"/>
        <v>22291.199999999997</v>
      </c>
      <c r="J21" s="7"/>
      <c r="K21" s="37">
        <f t="shared" si="3"/>
        <v>132276.5</v>
      </c>
    </row>
    <row r="22" spans="1:11" ht="12.75">
      <c r="A22" s="8" t="s">
        <v>33</v>
      </c>
      <c r="B22" s="5" t="s">
        <v>34</v>
      </c>
      <c r="C22" s="22">
        <v>56995.4</v>
      </c>
      <c r="D22" s="7">
        <v>1153.8</v>
      </c>
      <c r="E22" s="7"/>
      <c r="F22" s="7">
        <v>6717.1</v>
      </c>
      <c r="G22" s="7"/>
      <c r="H22" s="7">
        <v>-1853</v>
      </c>
      <c r="I22" s="36">
        <f t="shared" si="5"/>
        <v>6017.900000000001</v>
      </c>
      <c r="J22" s="7"/>
      <c r="K22" s="37">
        <f t="shared" si="3"/>
        <v>63013.3</v>
      </c>
    </row>
    <row r="23" spans="1:11" ht="12.75">
      <c r="A23" s="8" t="s">
        <v>36</v>
      </c>
      <c r="B23" s="5" t="s">
        <v>35</v>
      </c>
      <c r="C23" s="22">
        <v>6304.3</v>
      </c>
      <c r="D23" s="7">
        <v>350</v>
      </c>
      <c r="E23" s="7"/>
      <c r="F23" s="7">
        <v>-315.2</v>
      </c>
      <c r="G23" s="7"/>
      <c r="H23" s="7">
        <v>350</v>
      </c>
      <c r="I23" s="36">
        <f t="shared" si="5"/>
        <v>384.8</v>
      </c>
      <c r="J23" s="7"/>
      <c r="K23" s="37">
        <f t="shared" si="3"/>
        <v>6689.1</v>
      </c>
    </row>
    <row r="24" spans="1:11" ht="12.75">
      <c r="A24" s="8" t="s">
        <v>38</v>
      </c>
      <c r="B24" s="5" t="s">
        <v>37</v>
      </c>
      <c r="C24" s="22">
        <v>66364</v>
      </c>
      <c r="D24" s="7">
        <v>1014</v>
      </c>
      <c r="E24" s="7">
        <v>-1215</v>
      </c>
      <c r="F24" s="7"/>
      <c r="G24" s="7"/>
      <c r="H24" s="7">
        <v>-12.9</v>
      </c>
      <c r="I24" s="36">
        <f t="shared" si="5"/>
        <v>-213.9</v>
      </c>
      <c r="J24" s="7"/>
      <c r="K24" s="37">
        <f t="shared" si="3"/>
        <v>66150.1</v>
      </c>
    </row>
    <row r="25" spans="1:11" ht="12.75">
      <c r="A25" s="11" t="s">
        <v>40</v>
      </c>
      <c r="B25" s="13" t="s">
        <v>39</v>
      </c>
      <c r="C25" s="26">
        <f aca="true" t="shared" si="6" ref="C25:J25">SUM(C26:C29)</f>
        <v>416601.5</v>
      </c>
      <c r="D25" s="4">
        <f t="shared" si="6"/>
        <v>177216.80000000002</v>
      </c>
      <c r="E25" s="4">
        <f t="shared" si="6"/>
        <v>170638.6</v>
      </c>
      <c r="F25" s="4">
        <f t="shared" si="6"/>
        <v>46229.6</v>
      </c>
      <c r="G25" s="4">
        <f t="shared" si="6"/>
        <v>516.7</v>
      </c>
      <c r="H25" s="4">
        <f t="shared" si="6"/>
        <v>365327.89999999997</v>
      </c>
      <c r="I25" s="34">
        <f t="shared" si="6"/>
        <v>759929.6</v>
      </c>
      <c r="J25" s="4">
        <f t="shared" si="6"/>
        <v>-180</v>
      </c>
      <c r="K25" s="35">
        <f t="shared" si="3"/>
        <v>1176351.1</v>
      </c>
    </row>
    <row r="26" spans="1:11" ht="12.75">
      <c r="A26" s="8" t="s">
        <v>42</v>
      </c>
      <c r="B26" s="10" t="s">
        <v>41</v>
      </c>
      <c r="C26" s="24">
        <v>54483.4</v>
      </c>
      <c r="D26" s="7">
        <v>131786.4</v>
      </c>
      <c r="E26" s="7">
        <v>148927.4</v>
      </c>
      <c r="F26" s="7">
        <v>50868.1</v>
      </c>
      <c r="G26" s="7">
        <v>-2147.2</v>
      </c>
      <c r="H26" s="7">
        <v>370237.9</v>
      </c>
      <c r="I26" s="36">
        <f>SUM(D26:H26)</f>
        <v>699672.6</v>
      </c>
      <c r="J26" s="7"/>
      <c r="K26" s="37">
        <f t="shared" si="3"/>
        <v>754156</v>
      </c>
    </row>
    <row r="27" spans="1:11" ht="12.75">
      <c r="A27" s="8" t="s">
        <v>44</v>
      </c>
      <c r="B27" s="10" t="s">
        <v>43</v>
      </c>
      <c r="C27" s="24">
        <v>137795.5</v>
      </c>
      <c r="D27" s="7">
        <v>3077.2</v>
      </c>
      <c r="E27" s="7">
        <v>-1609.5</v>
      </c>
      <c r="F27" s="7">
        <v>-1655.3</v>
      </c>
      <c r="G27" s="7">
        <v>-620.6</v>
      </c>
      <c r="H27" s="7">
        <v>-7810.4</v>
      </c>
      <c r="I27" s="36">
        <f>SUM(D27:H27)</f>
        <v>-8618.6</v>
      </c>
      <c r="J27" s="7">
        <v>-180</v>
      </c>
      <c r="K27" s="37">
        <f t="shared" si="3"/>
        <v>128996.9</v>
      </c>
    </row>
    <row r="28" spans="1:11" ht="12.75">
      <c r="A28" s="8" t="s">
        <v>46</v>
      </c>
      <c r="B28" s="5" t="s">
        <v>45</v>
      </c>
      <c r="C28" s="22">
        <v>126708.9</v>
      </c>
      <c r="D28" s="7">
        <v>38392.6</v>
      </c>
      <c r="E28" s="7">
        <v>18238.1</v>
      </c>
      <c r="F28" s="7">
        <v>-2983.2</v>
      </c>
      <c r="G28" s="7">
        <v>3254.2</v>
      </c>
      <c r="H28" s="7">
        <v>3844.8</v>
      </c>
      <c r="I28" s="36">
        <f>SUM(D28:H28)</f>
        <v>60746.5</v>
      </c>
      <c r="J28" s="7"/>
      <c r="K28" s="37">
        <f t="shared" si="3"/>
        <v>187455.4</v>
      </c>
    </row>
    <row r="29" spans="1:11" ht="25.5">
      <c r="A29" s="8" t="s">
        <v>48</v>
      </c>
      <c r="B29" s="5" t="s">
        <v>47</v>
      </c>
      <c r="C29" s="22">
        <v>97613.7</v>
      </c>
      <c r="D29" s="7">
        <v>3960.6</v>
      </c>
      <c r="E29" s="7">
        <v>5082.6</v>
      </c>
      <c r="F29" s="7"/>
      <c r="G29" s="7">
        <v>30.3</v>
      </c>
      <c r="H29" s="7">
        <v>-944.4</v>
      </c>
      <c r="I29" s="36">
        <f>SUM(D29:H29)</f>
        <v>8129.1</v>
      </c>
      <c r="J29" s="7"/>
      <c r="K29" s="37">
        <f t="shared" si="3"/>
        <v>105742.8</v>
      </c>
    </row>
    <row r="30" spans="1:11" ht="12.75">
      <c r="A30" s="15" t="s">
        <v>50</v>
      </c>
      <c r="B30" s="14" t="s">
        <v>49</v>
      </c>
      <c r="C30" s="26">
        <f>C31</f>
        <v>858.1</v>
      </c>
      <c r="D30" s="4">
        <f>D31</f>
        <v>553.2</v>
      </c>
      <c r="E30" s="4">
        <f>E31</f>
        <v>8.3</v>
      </c>
      <c r="F30" s="4">
        <f>F31</f>
        <v>269.5</v>
      </c>
      <c r="G30" s="4">
        <f>G31</f>
        <v>497</v>
      </c>
      <c r="H30" s="4">
        <f>H31</f>
        <v>0</v>
      </c>
      <c r="I30" s="34">
        <f>I31</f>
        <v>1328</v>
      </c>
      <c r="J30" s="4">
        <f>J31</f>
        <v>0</v>
      </c>
      <c r="K30" s="35">
        <f t="shared" si="3"/>
        <v>2186.1</v>
      </c>
    </row>
    <row r="31" spans="1:11" ht="12.75">
      <c r="A31" s="17" t="s">
        <v>52</v>
      </c>
      <c r="B31" s="16" t="s">
        <v>51</v>
      </c>
      <c r="C31" s="27">
        <v>858.1</v>
      </c>
      <c r="D31" s="7">
        <v>553.2</v>
      </c>
      <c r="E31" s="7">
        <v>8.3</v>
      </c>
      <c r="F31" s="7">
        <v>269.5</v>
      </c>
      <c r="G31" s="7">
        <v>497</v>
      </c>
      <c r="H31" s="7"/>
      <c r="I31" s="36">
        <f>SUM(D31:H31)</f>
        <v>1328</v>
      </c>
      <c r="J31" s="7"/>
      <c r="K31" s="37">
        <f t="shared" si="3"/>
        <v>2186.1</v>
      </c>
    </row>
    <row r="32" spans="1:11" ht="12.75">
      <c r="A32" s="3" t="s">
        <v>54</v>
      </c>
      <c r="B32" s="2" t="s">
        <v>53</v>
      </c>
      <c r="C32" s="26">
        <f aca="true" t="shared" si="7" ref="C32:J32">SUM(C33:C37)</f>
        <v>1645128.2999999998</v>
      </c>
      <c r="D32" s="4">
        <f t="shared" si="7"/>
        <v>18750.6</v>
      </c>
      <c r="E32" s="4">
        <f t="shared" si="7"/>
        <v>23535.2</v>
      </c>
      <c r="F32" s="4">
        <f t="shared" si="7"/>
        <v>11224.600000000002</v>
      </c>
      <c r="G32" s="4">
        <f t="shared" si="7"/>
        <v>240.39999999999964</v>
      </c>
      <c r="H32" s="4">
        <f t="shared" si="7"/>
        <v>1684.0000000000002</v>
      </c>
      <c r="I32" s="34">
        <f t="shared" si="7"/>
        <v>55434.8</v>
      </c>
      <c r="J32" s="4">
        <f t="shared" si="7"/>
        <v>392.6</v>
      </c>
      <c r="K32" s="35">
        <f t="shared" si="3"/>
        <v>1700955.7</v>
      </c>
    </row>
    <row r="33" spans="1:11" ht="12.75">
      <c r="A33" s="8" t="s">
        <v>56</v>
      </c>
      <c r="B33" s="5" t="s">
        <v>55</v>
      </c>
      <c r="C33" s="22">
        <v>599290.6</v>
      </c>
      <c r="D33" s="7">
        <v>-41.1</v>
      </c>
      <c r="E33" s="7">
        <v>18628.5</v>
      </c>
      <c r="F33" s="7">
        <v>16428.2</v>
      </c>
      <c r="G33" s="7">
        <v>570</v>
      </c>
      <c r="H33" s="7">
        <v>300</v>
      </c>
      <c r="I33" s="36">
        <f>SUM(D33:H33)</f>
        <v>35885.600000000006</v>
      </c>
      <c r="J33" s="7"/>
      <c r="K33" s="37">
        <f t="shared" si="3"/>
        <v>635176.2</v>
      </c>
    </row>
    <row r="34" spans="1:11" ht="12.75">
      <c r="A34" s="6" t="s">
        <v>58</v>
      </c>
      <c r="B34" s="10" t="s">
        <v>57</v>
      </c>
      <c r="C34" s="24">
        <v>695589.2</v>
      </c>
      <c r="D34" s="7">
        <v>8203.2</v>
      </c>
      <c r="E34" s="7">
        <v>6408.9</v>
      </c>
      <c r="F34" s="7">
        <v>-6641.8</v>
      </c>
      <c r="G34" s="7">
        <v>256.6</v>
      </c>
      <c r="H34" s="7">
        <v>821</v>
      </c>
      <c r="I34" s="36">
        <f>SUM(D34:H34)</f>
        <v>9047.9</v>
      </c>
      <c r="J34" s="7"/>
      <c r="K34" s="37">
        <f t="shared" si="3"/>
        <v>704637.1</v>
      </c>
    </row>
    <row r="35" spans="1:11" ht="12.75">
      <c r="A35" s="6" t="s">
        <v>95</v>
      </c>
      <c r="B35" s="10" t="s">
        <v>96</v>
      </c>
      <c r="C35" s="24">
        <v>276771</v>
      </c>
      <c r="D35" s="7">
        <v>-28632.7</v>
      </c>
      <c r="E35" s="7">
        <v>-1530.2</v>
      </c>
      <c r="F35" s="7">
        <v>3547.1</v>
      </c>
      <c r="G35" s="7">
        <v>2813.8</v>
      </c>
      <c r="H35" s="7">
        <v>428.7</v>
      </c>
      <c r="I35" s="36">
        <f>SUM(D35:H35)</f>
        <v>-23373.300000000003</v>
      </c>
      <c r="J35" s="7"/>
      <c r="K35" s="37">
        <f t="shared" si="3"/>
        <v>253397.7</v>
      </c>
    </row>
    <row r="36" spans="1:11" ht="12.75">
      <c r="A36" s="8" t="s">
        <v>60</v>
      </c>
      <c r="B36" s="5" t="s">
        <v>59</v>
      </c>
      <c r="C36" s="22">
        <v>24346.4</v>
      </c>
      <c r="D36" s="7"/>
      <c r="E36" s="7"/>
      <c r="F36" s="7">
        <v>369.6</v>
      </c>
      <c r="G36" s="7">
        <v>-986.2</v>
      </c>
      <c r="H36" s="7">
        <v>-102.6</v>
      </c>
      <c r="I36" s="36">
        <f>SUM(D36:H36)</f>
        <v>-719.2</v>
      </c>
      <c r="J36" s="7"/>
      <c r="K36" s="37">
        <f t="shared" si="3"/>
        <v>23627.2</v>
      </c>
    </row>
    <row r="37" spans="1:11" ht="12.75">
      <c r="A37" s="8" t="s">
        <v>62</v>
      </c>
      <c r="B37" s="5" t="s">
        <v>61</v>
      </c>
      <c r="C37" s="22">
        <v>49131.1</v>
      </c>
      <c r="D37" s="7">
        <v>39221.2</v>
      </c>
      <c r="E37" s="7">
        <v>28</v>
      </c>
      <c r="F37" s="7">
        <v>-2478.5</v>
      </c>
      <c r="G37" s="7">
        <v>-2413.8</v>
      </c>
      <c r="H37" s="7">
        <v>236.9</v>
      </c>
      <c r="I37" s="36">
        <f>SUM(D37:H37)</f>
        <v>34593.799999999996</v>
      </c>
      <c r="J37" s="7">
        <v>392.6</v>
      </c>
      <c r="K37" s="37">
        <f t="shared" si="3"/>
        <v>84117.5</v>
      </c>
    </row>
    <row r="38" spans="1:11" ht="12.75">
      <c r="A38" s="11" t="s">
        <v>64</v>
      </c>
      <c r="B38" s="2" t="s">
        <v>63</v>
      </c>
      <c r="C38" s="26">
        <f aca="true" t="shared" si="8" ref="C38:J38">C39+C40</f>
        <v>164813.2</v>
      </c>
      <c r="D38" s="4">
        <f t="shared" si="8"/>
        <v>19148.7</v>
      </c>
      <c r="E38" s="4">
        <f t="shared" si="8"/>
        <v>10137.2</v>
      </c>
      <c r="F38" s="4">
        <f t="shared" si="8"/>
        <v>911.2</v>
      </c>
      <c r="G38" s="4">
        <f t="shared" si="8"/>
        <v>0</v>
      </c>
      <c r="H38" s="4">
        <f t="shared" si="8"/>
        <v>500</v>
      </c>
      <c r="I38" s="34">
        <f t="shared" si="8"/>
        <v>30697.100000000002</v>
      </c>
      <c r="J38" s="4">
        <f t="shared" si="8"/>
        <v>0</v>
      </c>
      <c r="K38" s="35">
        <f t="shared" si="3"/>
        <v>195510.30000000002</v>
      </c>
    </row>
    <row r="39" spans="1:11" ht="12.75">
      <c r="A39" s="8" t="s">
        <v>66</v>
      </c>
      <c r="B39" s="10" t="s">
        <v>65</v>
      </c>
      <c r="C39" s="24">
        <v>164536.1</v>
      </c>
      <c r="D39" s="7">
        <v>19148.7</v>
      </c>
      <c r="E39" s="7">
        <v>10137.2</v>
      </c>
      <c r="F39" s="7">
        <v>911.2</v>
      </c>
      <c r="G39" s="7"/>
      <c r="H39" s="7">
        <v>500</v>
      </c>
      <c r="I39" s="36">
        <f>SUM(D39:H39)</f>
        <v>30697.100000000002</v>
      </c>
      <c r="J39" s="7"/>
      <c r="K39" s="37">
        <f t="shared" si="3"/>
        <v>195233.2</v>
      </c>
    </row>
    <row r="40" spans="1:11" ht="12.75">
      <c r="A40" s="8" t="s">
        <v>68</v>
      </c>
      <c r="B40" s="10" t="s">
        <v>67</v>
      </c>
      <c r="C40" s="24">
        <v>277.1</v>
      </c>
      <c r="D40" s="4"/>
      <c r="E40" s="4"/>
      <c r="F40" s="4"/>
      <c r="G40" s="4"/>
      <c r="H40" s="4"/>
      <c r="I40" s="36">
        <f>SUM(D40:H40)</f>
        <v>0</v>
      </c>
      <c r="J40" s="4"/>
      <c r="K40" s="37">
        <f t="shared" si="3"/>
        <v>277.1</v>
      </c>
    </row>
    <row r="41" spans="1:11" ht="12.75">
      <c r="A41" s="11" t="s">
        <v>70</v>
      </c>
      <c r="B41" s="13" t="s">
        <v>69</v>
      </c>
      <c r="C41" s="26">
        <f>C42</f>
        <v>828.5</v>
      </c>
      <c r="D41" s="4">
        <f>D42</f>
        <v>0</v>
      </c>
      <c r="E41" s="4">
        <f>E42</f>
        <v>0</v>
      </c>
      <c r="F41" s="4">
        <f>F42</f>
        <v>0</v>
      </c>
      <c r="G41" s="4">
        <f>G42</f>
        <v>0</v>
      </c>
      <c r="H41" s="4">
        <f>H42</f>
        <v>-428.1</v>
      </c>
      <c r="I41" s="34">
        <f>SUM(D41:H41)</f>
        <v>-428.1</v>
      </c>
      <c r="J41" s="4"/>
      <c r="K41" s="35">
        <f t="shared" si="3"/>
        <v>400.4</v>
      </c>
    </row>
    <row r="42" spans="1:11" ht="12.75">
      <c r="A42" s="8" t="s">
        <v>72</v>
      </c>
      <c r="B42" s="5" t="s">
        <v>71</v>
      </c>
      <c r="C42" s="22">
        <v>828.5</v>
      </c>
      <c r="D42" s="7"/>
      <c r="E42" s="7"/>
      <c r="F42" s="7"/>
      <c r="G42" s="7"/>
      <c r="H42" s="7">
        <v>-428.1</v>
      </c>
      <c r="I42" s="36">
        <f>SUM(D42:H42)</f>
        <v>-428.1</v>
      </c>
      <c r="J42" s="7"/>
      <c r="K42" s="37">
        <f t="shared" si="3"/>
        <v>400.4</v>
      </c>
    </row>
    <row r="43" spans="1:11" ht="12.75">
      <c r="A43" s="11" t="s">
        <v>74</v>
      </c>
      <c r="B43" s="13" t="s">
        <v>73</v>
      </c>
      <c r="C43" s="26">
        <f aca="true" t="shared" si="9" ref="C43:J43">SUM(C44:C47)</f>
        <v>152885.1</v>
      </c>
      <c r="D43" s="4">
        <f t="shared" si="9"/>
        <v>0</v>
      </c>
      <c r="E43" s="4">
        <f t="shared" si="9"/>
        <v>-1843.6</v>
      </c>
      <c r="F43" s="4">
        <f t="shared" si="9"/>
        <v>23461</v>
      </c>
      <c r="G43" s="4">
        <f t="shared" si="9"/>
        <v>-500</v>
      </c>
      <c r="H43" s="4">
        <f t="shared" si="9"/>
        <v>-8553.1</v>
      </c>
      <c r="I43" s="34">
        <f t="shared" si="9"/>
        <v>12564.300000000001</v>
      </c>
      <c r="J43" s="4">
        <f t="shared" si="9"/>
        <v>0</v>
      </c>
      <c r="K43" s="35">
        <f t="shared" si="3"/>
        <v>165449.4</v>
      </c>
    </row>
    <row r="44" spans="1:11" ht="12.75">
      <c r="A44" s="8" t="s">
        <v>76</v>
      </c>
      <c r="B44" s="10" t="s">
        <v>75</v>
      </c>
      <c r="C44" s="24">
        <v>4360.5</v>
      </c>
      <c r="D44" s="4"/>
      <c r="E44" s="4"/>
      <c r="F44" s="7"/>
      <c r="G44" s="7">
        <v>-500</v>
      </c>
      <c r="H44" s="7"/>
      <c r="I44" s="36">
        <f>SUM(D44:H44)</f>
        <v>-500</v>
      </c>
      <c r="J44" s="7"/>
      <c r="K44" s="37">
        <f t="shared" si="3"/>
        <v>3860.5</v>
      </c>
    </row>
    <row r="45" spans="1:11" ht="12.75">
      <c r="A45" s="8" t="s">
        <v>78</v>
      </c>
      <c r="B45" s="5" t="s">
        <v>77</v>
      </c>
      <c r="C45" s="22">
        <v>13488.9</v>
      </c>
      <c r="D45" s="7">
        <v>-7844.6</v>
      </c>
      <c r="E45" s="7">
        <v>-888.2</v>
      </c>
      <c r="F45" s="7">
        <v>15096.7</v>
      </c>
      <c r="G45" s="7"/>
      <c r="H45" s="7">
        <v>-4000</v>
      </c>
      <c r="I45" s="36">
        <f>SUM(D45:H45)</f>
        <v>2363.8999999999996</v>
      </c>
      <c r="J45" s="7"/>
      <c r="K45" s="37">
        <f t="shared" si="3"/>
        <v>15852.8</v>
      </c>
    </row>
    <row r="46" spans="1:11" ht="12.75">
      <c r="A46" s="8" t="s">
        <v>80</v>
      </c>
      <c r="B46" s="10" t="s">
        <v>79</v>
      </c>
      <c r="C46" s="24">
        <v>117406.7</v>
      </c>
      <c r="D46" s="7">
        <v>7844.6</v>
      </c>
      <c r="E46" s="7">
        <v>-955.4</v>
      </c>
      <c r="F46" s="7">
        <v>8364.3</v>
      </c>
      <c r="G46" s="7"/>
      <c r="H46" s="7">
        <v>-4075.3</v>
      </c>
      <c r="I46" s="36">
        <f>SUM(D46:H46)</f>
        <v>11178.2</v>
      </c>
      <c r="J46" s="7"/>
      <c r="K46" s="37">
        <f t="shared" si="3"/>
        <v>128584.9</v>
      </c>
    </row>
    <row r="47" spans="1:11" ht="12.75">
      <c r="A47" s="8" t="s">
        <v>82</v>
      </c>
      <c r="B47" s="5" t="s">
        <v>81</v>
      </c>
      <c r="C47" s="31">
        <v>17629</v>
      </c>
      <c r="D47" s="7"/>
      <c r="E47" s="7"/>
      <c r="F47" s="7"/>
      <c r="G47" s="7"/>
      <c r="H47" s="7">
        <v>-477.8</v>
      </c>
      <c r="I47" s="36">
        <f>SUM(D47:H47)</f>
        <v>-477.8</v>
      </c>
      <c r="J47" s="7"/>
      <c r="K47" s="37">
        <f t="shared" si="3"/>
        <v>17151.2</v>
      </c>
    </row>
    <row r="48" spans="1:11" ht="12.75">
      <c r="A48" s="11" t="s">
        <v>84</v>
      </c>
      <c r="B48" s="2" t="s">
        <v>83</v>
      </c>
      <c r="C48" s="26">
        <f aca="true" t="shared" si="10" ref="C48:J48">C49</f>
        <v>7556.1</v>
      </c>
      <c r="D48" s="4">
        <f t="shared" si="10"/>
        <v>0</v>
      </c>
      <c r="E48" s="4">
        <f t="shared" si="10"/>
        <v>1081</v>
      </c>
      <c r="F48" s="4">
        <f t="shared" si="10"/>
        <v>-132.2</v>
      </c>
      <c r="G48" s="4">
        <f t="shared" si="10"/>
        <v>0</v>
      </c>
      <c r="H48" s="4">
        <f t="shared" si="10"/>
        <v>0</v>
      </c>
      <c r="I48" s="34">
        <f t="shared" si="10"/>
        <v>948.8</v>
      </c>
      <c r="J48" s="4">
        <f t="shared" si="10"/>
        <v>0</v>
      </c>
      <c r="K48" s="35">
        <f t="shared" si="3"/>
        <v>8504.9</v>
      </c>
    </row>
    <row r="49" spans="1:11" ht="12.75">
      <c r="A49" s="8" t="s">
        <v>86</v>
      </c>
      <c r="B49" s="5" t="s">
        <v>85</v>
      </c>
      <c r="C49" s="22">
        <v>7556.1</v>
      </c>
      <c r="D49" s="7"/>
      <c r="E49" s="7">
        <v>1081</v>
      </c>
      <c r="F49" s="7">
        <v>-132.2</v>
      </c>
      <c r="G49" s="7"/>
      <c r="H49" s="7"/>
      <c r="I49" s="36">
        <f>SUM(D49:H49)</f>
        <v>948.8</v>
      </c>
      <c r="J49" s="7"/>
      <c r="K49" s="37">
        <f t="shared" si="3"/>
        <v>8504.9</v>
      </c>
    </row>
    <row r="50" spans="1:11" ht="12.75">
      <c r="A50" s="11" t="s">
        <v>88</v>
      </c>
      <c r="B50" s="2" t="s">
        <v>87</v>
      </c>
      <c r="C50" s="26">
        <f aca="true" t="shared" si="11" ref="C50:J50">C51</f>
        <v>13241.1</v>
      </c>
      <c r="D50" s="4">
        <f t="shared" si="11"/>
        <v>0</v>
      </c>
      <c r="E50" s="4">
        <f t="shared" si="11"/>
        <v>0</v>
      </c>
      <c r="F50" s="4">
        <f t="shared" si="11"/>
        <v>0</v>
      </c>
      <c r="G50" s="4">
        <f t="shared" si="11"/>
        <v>0</v>
      </c>
      <c r="H50" s="4">
        <f t="shared" si="11"/>
        <v>-277</v>
      </c>
      <c r="I50" s="34">
        <f t="shared" si="11"/>
        <v>-277</v>
      </c>
      <c r="J50" s="4">
        <f t="shared" si="11"/>
        <v>0</v>
      </c>
      <c r="K50" s="35">
        <f t="shared" si="3"/>
        <v>12964.1</v>
      </c>
    </row>
    <row r="51" spans="1:11" ht="12.75">
      <c r="A51" s="8" t="s">
        <v>90</v>
      </c>
      <c r="B51" s="5" t="s">
        <v>89</v>
      </c>
      <c r="C51" s="22">
        <v>13241.1</v>
      </c>
      <c r="D51" s="4"/>
      <c r="E51" s="7"/>
      <c r="F51" s="7"/>
      <c r="G51" s="7"/>
      <c r="H51" s="7">
        <v>-277</v>
      </c>
      <c r="I51" s="36">
        <f>SUM(D51:H51)</f>
        <v>-277</v>
      </c>
      <c r="J51" s="7"/>
      <c r="K51" s="37">
        <f t="shared" si="3"/>
        <v>12964.1</v>
      </c>
    </row>
    <row r="52" spans="1:11" ht="12" customHeight="1">
      <c r="A52" s="11" t="s">
        <v>92</v>
      </c>
      <c r="B52" s="2" t="s">
        <v>91</v>
      </c>
      <c r="C52" s="26">
        <f aca="true" t="shared" si="12" ref="C52:J52">C53</f>
        <v>1876.5</v>
      </c>
      <c r="D52" s="4">
        <f t="shared" si="12"/>
        <v>0</v>
      </c>
      <c r="E52" s="4">
        <f t="shared" si="12"/>
        <v>0</v>
      </c>
      <c r="F52" s="4">
        <f t="shared" si="12"/>
        <v>0</v>
      </c>
      <c r="G52" s="4">
        <f t="shared" si="12"/>
        <v>0</v>
      </c>
      <c r="H52" s="4">
        <f t="shared" si="12"/>
        <v>0</v>
      </c>
      <c r="I52" s="34">
        <f t="shared" si="12"/>
        <v>0</v>
      </c>
      <c r="J52" s="4">
        <f t="shared" si="12"/>
        <v>0</v>
      </c>
      <c r="K52" s="37">
        <f t="shared" si="3"/>
        <v>1876.5</v>
      </c>
    </row>
    <row r="53" spans="1:11" ht="25.5">
      <c r="A53" s="8" t="s">
        <v>94</v>
      </c>
      <c r="B53" s="5" t="s">
        <v>93</v>
      </c>
      <c r="C53" s="22">
        <v>1876.5</v>
      </c>
      <c r="D53" s="7"/>
      <c r="E53" s="7"/>
      <c r="F53" s="7"/>
      <c r="G53" s="7"/>
      <c r="H53" s="7"/>
      <c r="I53" s="36">
        <f>SUM(D53:H53)</f>
        <v>0</v>
      </c>
      <c r="J53" s="7"/>
      <c r="K53" s="37">
        <f t="shared" si="3"/>
        <v>1876.5</v>
      </c>
    </row>
    <row r="54" spans="1:11" s="20" customFormat="1" ht="22.5" customHeight="1">
      <c r="A54" s="35"/>
      <c r="B54" s="35" t="s">
        <v>100</v>
      </c>
      <c r="C54" s="35">
        <f>C5+C13+C17+C25+C30+C32+C38+C41+C43+C48+C50+C52</f>
        <v>2970994.9000000004</v>
      </c>
      <c r="D54" s="34">
        <f>D5+D13+D17+D25+D30+D32+D38+D41+D43+D48+D50+D52</f>
        <v>225119.50000000006</v>
      </c>
      <c r="E54" s="34">
        <f>E5+E13+E17+E25+E30+E32+E38+E41+E43+E48+E50+E52</f>
        <v>212283</v>
      </c>
      <c r="F54" s="34">
        <f>F5+F13+F17+F25+F30+F32+F38+F41+F43+F48+F50+F52</f>
        <v>89837.6</v>
      </c>
      <c r="G54" s="34">
        <f>G5+G13+G17+G25+G30+G32+G38+G41+G43+G48+G50+G52</f>
        <v>482.4999999999998</v>
      </c>
      <c r="H54" s="34">
        <f>H5+H13+H17+H25+H30+H32+H38+H41+H43+H48+H50+H52</f>
        <v>357544.10000000003</v>
      </c>
      <c r="I54" s="34">
        <f>I5+I13+I17+I25+I30+I32+I38+I41+I43+I48+I50+I52</f>
        <v>885266.7000000001</v>
      </c>
      <c r="J54" s="34">
        <f>J5+J13+J17+J25+J30+J32+J38+J41+J43+J48+J50+J52</f>
        <v>3441.7999999999997</v>
      </c>
      <c r="K54" s="35">
        <f t="shared" si="3"/>
        <v>3859703.4000000004</v>
      </c>
    </row>
    <row r="55" ht="12.75">
      <c r="B55" s="20"/>
    </row>
    <row r="56" ht="12.75">
      <c r="K56" s="45"/>
    </row>
  </sheetData>
  <sheetProtection/>
  <mergeCells count="1">
    <mergeCell ref="A1:K1"/>
  </mergeCells>
  <printOptions/>
  <pageMargins left="0.31496062992125984" right="0.11811023622047245" top="0.35433070866141736" bottom="0.15748031496062992" header="0.31496062992125984" footer="0.31496062992125984"/>
  <pageSetup fitToHeight="2" fitToWidth="1" horizontalDpi="180" verticalDpi="18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2020-03-03T05:02:22Z</dcterms:modified>
  <cp:category/>
  <cp:version/>
  <cp:contentType/>
  <cp:contentStatus/>
</cp:coreProperties>
</file>