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 2.9. О внесен.измен. в 2019" sheetId="1" r:id="rId1"/>
  </sheets>
  <definedNames>
    <definedName name="_xlnm.Print_Titles" localSheetId="0">'п. 2.9. О внесен.измен. в 2019'!$3:$4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2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<sst xmlns="http://schemas.openxmlformats.org/spreadsheetml/2006/main" count="96" uniqueCount="96">
  <si>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</si>
  <si>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</si>
  <si>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</si>
  <si>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</si>
  <si>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</si>
  <si>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</si>
  <si>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Доходы от продажи земельных участков , находящихся в государственной и муниципальной собственности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</si>
  <si>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</si>
  <si>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</si>
  <si>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</si>
  <si>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</si>
  <si>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ИТОГО ДОХОДОВ</t>
  </si>
  <si>
    <t>Наименование показателя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</si>
  <si>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</si>
  <si>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НАЛОГИ НА СОВОКУПНЫЙ ДОХОД</t>
  </si>
  <si>
    <t>Налог, взимаемый в связи с применением упрощенной системы налогообложения</t>
  </si>
  <si>
    <t>000 1 00 00000 00 0000 000</t>
  </si>
  <si>
    <t>000 1 11 00000 00 0000 000</t>
  </si>
  <si>
    <t>000 1 11 09000 00 0000 120</t>
  </si>
  <si>
    <t>000 1 12 00000 00 0000 000</t>
  </si>
  <si>
    <t>000 1 12 01000 01 0000 120</t>
  </si>
  <si>
    <t>000 1 14 00000 00 0000 000</t>
  </si>
  <si>
    <t>000 1 14 06000 00 0000 430</t>
  </si>
  <si>
    <t>000 2 00 00000 00 0000 000</t>
  </si>
  <si>
    <t>000 2 02 00000 00 0000 000</t>
  </si>
  <si>
    <t>Код бюджетной классификации</t>
  </si>
  <si>
    <t>000 1 11 01000 00 0000 120</t>
  </si>
  <si>
    <t>000 1 05 00000 00 0000 000</t>
  </si>
  <si>
    <t>000 1 05 01000 00 0000 110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</si>
  <si>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</si>
  <si>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</si>
  <si>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</si>
  <si>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</si>
  <si>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</si>
  <si>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</si>
  <si>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</si>
  <si>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</si>
  <si>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</si>
  <si>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</si>
  <si>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</si>
  <si>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</si>
  <si>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</si>
  <si>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</si>
  <si>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</si>
  <si>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</si>
  <si>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</si>
  <si>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</si>
  <si>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</si>
  <si>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</si>
  <si>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</si>
  <si>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</si>
  <si>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</si>
  <si>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</si>
  <si>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</si>
  <si>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</si>
  <si>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</si>
  <si>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</si>
  <si>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</si>
  <si>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</si>
  <si>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</si>
  <si>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</si>
  <si>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</si>
  <si>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</si>
  <si>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</si>
  <si>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</si>
  <si>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</si>
  <si>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</si>
  <si>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</si>
  <si>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</si>
  <si>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</si>
  <si>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</si>
  <si>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</si>
  <si>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>НАЛОГОВЫЕ ДОХОДЫ</t>
  </si>
  <si>
    <t>НЕНАЛОГОВЫЕ ДОХОДЫ</t>
  </si>
  <si>
    <t>тыс.рублей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</si>
  <si>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</si>
  <si>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</si>
  <si>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Субсидии бюджетам бюджетной системы Российской Федерации               </t>
  </si>
  <si>
    <t>Иные межбюджетные трансферты</t>
  </si>
  <si>
    <t>Итого изменений</t>
  </si>
  <si>
    <t>Сведения о внесенных изменениях в решение Думы города Урай "О бюджете городского округа город Урай на 2019 год и на плановый период 2020 и 2021 годов" в части доходов</t>
  </si>
  <si>
    <t>Уточненный план на 2019 год</t>
  </si>
  <si>
    <t xml:space="preserve">000   2 19 60010 04 0000 150
</t>
  </si>
  <si>
    <t>000 2 07 04000 04 0000 150</t>
  </si>
  <si>
    <t>000 2 07 00000 00 0000 000</t>
  </si>
  <si>
    <t>000 2 02 40000 00 0000 150</t>
  </si>
  <si>
    <t>000 2 02 30000 00 0000 150</t>
  </si>
  <si>
    <t>000 2 02 20000 00 0000 150</t>
  </si>
  <si>
    <t>000 2 02 10000 00 0000 150</t>
  </si>
  <si>
    <t>Изменения, вносимые, в соответствии со ст.217, 232 БК РФ, (Приказ КФ от 20.12.2019 №113-од, от 25.12.2019 №124-од)</t>
  </si>
  <si>
    <t>Изменения, внесенные решением Думы от 14.02.2019 №1 (уточнение 1)</t>
  </si>
  <si>
    <t>Изменения, внесенные решением Думы от 30.05.2019 №31 (уточнение 2)</t>
  </si>
  <si>
    <t>Изменения, внесенные решением Думы от 09.10.2019 №59 (уточнение 3)</t>
  </si>
  <si>
    <t>Изменения, внесенные решением Думы от 24.10.2019 №70 (уточнение 4)</t>
  </si>
  <si>
    <t>Изменения, внесенные решением Думы от 12.12.2019 №94 (уточнение 5)</t>
  </si>
  <si>
    <t>План по решению Думы от 20.12.2018 №80 (первоначальный)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</si>
</sst>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\ #,#00.0"/>
    <numFmt numFmtId="165" formatCode="#,##0.0"/>
    <numFmt numFmtId="166" formatCode="\+#,#00.0"/>
    <numFmt numFmtId="167" formatCode="\+0.0"/>
    <numFmt numFmtId="168" formatCode="#,#00.0"/>
    <numFmt numFmtId="169" formatCode="\-#,#00.0"/>
    <numFmt numFmtId="170" formatCode="_(* #,##0.00_);_(* \(#,##0.00\);_(* &quot;-&quot;??_);_(@_)"/>
    <numFmt numFmtId="171" formatCode="\+#,#00.00"/>
    <numFmt numFmtId="172" formatCode="\-0.0"/>
    <numFmt numFmtId="173" formatCode="\-\ 0.0"/>
    <numFmt numFmtId="174" formatCode="0.0"/>
    <numFmt numFmtId="175" formatCode="\+\ 0.0"/>
    <numFmt numFmtId="176" formatCode="\+\ #,##0.0"/>
    <numFmt numFmtId="177" formatCode="0.0_ ;\-0.0\ "/>
    <numFmt numFmtId="178" formatCode="#,##0.0_ ;\-#,##0.0\ "/>
    <numFmt numFmtId="179" formatCode="0.0;[Red]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5">
    <xf numFmtId="0" fontId="0" fillId="0" borderId="0" xfId="0" applyFont="1" applyAlignment="1">
      <alignment/>
    </xf>
    <xf numFmtId="0" fontId="4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wrapText="1"/>
    </xf>
    <xf numFmtId="165" fontId="5" fillId="34" borderId="11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5" fillId="34" borderId="11" xfId="0" applyFont="1" applyFill="1" applyBorder="1" applyAlignment="1">
      <alignment vertical="center"/>
    </xf>
    <xf numFmtId="166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165" fontId="6" fillId="34" borderId="11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174" fontId="6" fillId="34" borderId="11" xfId="0" applyNumberFormat="1" applyFont="1" applyFill="1" applyBorder="1" applyAlignment="1">
      <alignment horizontal="center" vertical="center"/>
    </xf>
    <xf numFmtId="173" fontId="6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left" vertical="center"/>
    </xf>
    <xf numFmtId="0" fontId="6" fillId="34" borderId="11" xfId="62" applyFont="1" applyFill="1" applyBorder="1" applyAlignment="1">
      <alignment horizontal="left" vertical="center" wrapText="1"/>
      <protection/>
    </xf>
    <xf numFmtId="166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49" fontId="5" fillId="34" borderId="11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6" fontId="5" fillId="34" borderId="11" xfId="58" applyNumberFormat="1" applyFont="1" applyFill="1" applyBorder="1" applyAlignment="1">
      <alignment horizontal="center" vertical="center"/>
    </xf>
    <xf numFmtId="166" fontId="5" fillId="34" borderId="11" xfId="58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67" fontId="6" fillId="34" borderId="11" xfId="0" applyNumberFormat="1" applyFont="1" applyFill="1" applyBorder="1" applyAlignment="1">
      <alignment horizontal="center" vertical="center"/>
    </xf>
    <xf numFmtId="178" fontId="6" fillId="34" borderId="11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165" fontId="6" fillId="34" borderId="11" xfId="0" applyNumberFormat="1" applyFont="1" applyFill="1" applyBorder="1" applyAlignment="1">
      <alignment horizontal="center" vertical="center" wrapText="1"/>
    </xf>
    <xf numFmtId="166" fontId="6" fillId="34" borderId="11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165" fontId="5" fillId="34" borderId="11" xfId="60" applyNumberFormat="1" applyFont="1" applyFill="1" applyBorder="1" applyAlignment="1">
      <alignment horizontal="center" vertical="center" wrapText="1"/>
    </xf>
    <xf numFmtId="173" fontId="5" fillId="34" borderId="11" xfId="60" applyNumberFormat="1" applyFont="1" applyFill="1" applyBorder="1" applyAlignment="1">
      <alignment horizontal="center" vertical="center" wrapText="1"/>
    </xf>
    <xf numFmtId="177" fontId="5" fillId="34" borderId="11" xfId="60" applyNumberFormat="1" applyFont="1" applyFill="1" applyBorder="1" applyAlignment="1">
      <alignment horizontal="center" vertical="center" wrapText="1"/>
    </xf>
    <xf numFmtId="174" fontId="5" fillId="34" borderId="11" xfId="60" applyNumberFormat="1" applyFont="1" applyFill="1" applyBorder="1" applyAlignment="1">
      <alignment horizontal="center" vertical="center" wrapText="1"/>
    </xf>
    <xf numFmtId="172" fontId="5" fillId="34" borderId="11" xfId="60" applyNumberFormat="1" applyFont="1" applyFill="1" applyBorder="1" applyAlignment="1">
      <alignment horizontal="center" vertical="center" wrapText="1"/>
    </xf>
    <xf numFmtId="165" fontId="6" fillId="34" borderId="11" xfId="60" applyNumberFormat="1" applyFont="1" applyFill="1" applyBorder="1" applyAlignment="1">
      <alignment horizontal="center" vertical="center" wrapText="1"/>
    </xf>
    <xf numFmtId="173" fontId="6" fillId="34" borderId="11" xfId="60" applyNumberFormat="1" applyFont="1" applyFill="1" applyBorder="1" applyAlignment="1">
      <alignment horizontal="center" vertical="center" wrapText="1"/>
    </xf>
    <xf numFmtId="174" fontId="6" fillId="34" borderId="11" xfId="60" applyNumberFormat="1" applyFont="1" applyFill="1" applyBorder="1" applyAlignment="1">
      <alignment horizontal="center" vertical="center" wrapText="1"/>
    </xf>
    <xf numFmtId="172" fontId="6" fillId="34" borderId="11" xfId="6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165" fontId="10" fillId="34" borderId="0" xfId="0" applyNumberFormat="1" applyFont="1" applyFill="1" applyAlignment="1">
      <alignment/>
    </xf>
    <xf numFmtId="165" fontId="46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center" vertical="center"/>
    </xf>
    <xf numFmtId="178" fontId="5" fillId="35" borderId="11" xfId="0" applyNumberFormat="1" applyFont="1" applyFill="1" applyBorder="1" applyAlignment="1">
      <alignment horizontal="center" vertical="center"/>
    </xf>
    <xf numFmtId="173" fontId="5" fillId="35" borderId="11" xfId="0" applyNumberFormat="1" applyFont="1" applyFill="1" applyBorder="1" applyAlignment="1">
      <alignment horizontal="center" vertical="center"/>
    </xf>
    <xf numFmtId="166" fontId="5" fillId="35" borderId="11" xfId="0" applyNumberFormat="1" applyFont="1" applyFill="1" applyBorder="1" applyAlignment="1">
      <alignment horizontal="center" vertical="center"/>
    </xf>
    <xf numFmtId="165" fontId="5" fillId="35" borderId="11" xfId="0" applyNumberFormat="1" applyFont="1" applyFill="1" applyBorder="1" applyAlignment="1">
      <alignment horizontal="center" vertical="center"/>
    </xf>
    <xf numFmtId="171" fontId="5" fillId="35" borderId="11" xfId="0" applyNumberFormat="1" applyFont="1" applyFill="1" applyBorder="1" applyAlignment="1">
      <alignment horizontal="center" vertical="center"/>
    </xf>
    <xf numFmtId="174" fontId="5" fillId="35" borderId="11" xfId="0" applyNumberFormat="1" applyFont="1" applyFill="1" applyBorder="1" applyAlignment="1">
      <alignment horizontal="center" vertical="center"/>
    </xf>
    <xf numFmtId="165" fontId="47" fillId="35" borderId="11" xfId="0" applyNumberFormat="1" applyFont="1" applyFill="1" applyBorder="1" applyAlignment="1">
      <alignment horizontal="center" vertical="center" wrapText="1"/>
    </xf>
    <xf numFmtId="165" fontId="46" fillId="35" borderId="11" xfId="0" applyNumberFormat="1" applyFont="1" applyFill="1" applyBorder="1" applyAlignment="1">
      <alignment horizontal="center" vertical="center" wrapText="1"/>
    </xf>
    <xf numFmtId="173" fontId="46" fillId="35" borderId="11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  <cellStyle name="Элементы осе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pane xSplit="3" ySplit="3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2" sqref="D42"/>
    </sheetView>
  </sheetViews>
  <sheetFormatPr defaultColWidth="9.140625" defaultRowHeight="15"/>
  <cols>
    <col min="1" max="1" width="29.28125" style="66" customWidth="1"/>
    <col min="2" max="2" width="47.7109375" style="67" customWidth="1"/>
    <col min="3" max="3" width="20.8515625" style="68" customWidth="1"/>
    <col min="4" max="4" width="14.421875" style="6" customWidth="1"/>
    <col min="5" max="7" width="14.57421875" style="7" customWidth="1"/>
    <col min="8" max="8" width="14.7109375" style="7" customWidth="1"/>
    <col min="9" max="9" width="15.28125" style="7" customWidth="1"/>
    <col min="10" max="10" width="20.140625" style="7" customWidth="1"/>
    <col min="11" max="11" width="15.00390625" style="7" customWidth="1"/>
    <col min="12" max="12" width="9.140625" style="7" customWidth="1"/>
    <col min="13" max="16384" width="9.140625" style="3" customWidth="1"/>
  </cols>
  <sheetData>
    <row r="1" spans="1:14" ht="15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"/>
      <c r="M1" s="2"/>
      <c r="N1" s="2"/>
    </row>
    <row r="2" spans="1:11" ht="15" customHeight="1">
      <c r="A2" s="4"/>
      <c r="B2" s="5"/>
      <c r="C2" s="3"/>
      <c r="K2" s="8" t="s">
        <v>74</v>
      </c>
    </row>
    <row r="3" spans="1:11" ht="129" customHeight="1">
      <c r="A3" s="9" t="s">
        <v>25</v>
      </c>
      <c r="B3" s="9" t="s">
        <v>12</v>
      </c>
      <c r="C3" s="10" t="s">
        <v>95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71" t="s">
        <v>79</v>
      </c>
      <c r="J3" s="11" t="s">
        <v>89</v>
      </c>
      <c r="K3" s="71" t="s">
        <v>81</v>
      </c>
    </row>
    <row r="4" spans="1:11" ht="15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72">
        <v>9</v>
      </c>
      <c r="J4" s="12">
        <v>10</v>
      </c>
      <c r="K4" s="72">
        <v>11</v>
      </c>
    </row>
    <row r="5" spans="1:12" s="19" customFormat="1" ht="28.5" customHeight="1">
      <c r="A5" s="14" t="s">
        <v>16</v>
      </c>
      <c r="B5" s="15" t="s">
        <v>0</v>
      </c>
      <c r="C5" s="16">
        <f>C7+C11+C16+C19+C21+C26+C28+C31+C34+C35+C9</f>
        <v>795812.9000000001</v>
      </c>
      <c r="D5" s="17">
        <f>D7+D11+D16+D19+D21+D26+D28+D31+D34+D35+D9</f>
        <v>10000</v>
      </c>
      <c r="E5" s="17">
        <f>E6+E20</f>
        <v>45318.3</v>
      </c>
      <c r="F5" s="16">
        <f>F7+F11+F16+F19+F21+F26+F28+F31+F34+F35+F9</f>
        <v>26289</v>
      </c>
      <c r="G5" s="16">
        <f>G7+G11+G16+G19+G21+G26+G28+G31+G34+G35+G9</f>
        <v>0</v>
      </c>
      <c r="H5" s="17">
        <f>H6+H20</f>
        <v>14270.900000000001</v>
      </c>
      <c r="I5" s="73">
        <f aca="true" t="shared" si="0" ref="I5:I12">D5+E5+H5+F5+G5</f>
        <v>95878.20000000001</v>
      </c>
      <c r="J5" s="16">
        <f>J7+J11+J16+J19+J21+J26+J28+J31+J34+J35+J9</f>
        <v>0</v>
      </c>
      <c r="K5" s="80">
        <f aca="true" t="shared" si="1" ref="K5:K21">C5+I5+J5</f>
        <v>891691.1000000001</v>
      </c>
      <c r="L5" s="18"/>
    </row>
    <row r="6" spans="1:12" s="19" customFormat="1" ht="15">
      <c r="A6" s="14"/>
      <c r="B6" s="20" t="s">
        <v>72</v>
      </c>
      <c r="C6" s="16">
        <f aca="true" t="shared" si="2" ref="C6:H6">C7+C9+C11+C16+C19</f>
        <v>666921.9</v>
      </c>
      <c r="D6" s="17">
        <f t="shared" si="2"/>
        <v>10000</v>
      </c>
      <c r="E6" s="21">
        <f t="shared" si="2"/>
        <v>21300.5</v>
      </c>
      <c r="F6" s="16">
        <f t="shared" si="2"/>
        <v>10527</v>
      </c>
      <c r="G6" s="16">
        <f t="shared" si="2"/>
        <v>0</v>
      </c>
      <c r="H6" s="21">
        <f t="shared" si="2"/>
        <v>13409.900000000001</v>
      </c>
      <c r="I6" s="73">
        <f t="shared" si="0"/>
        <v>55237.4</v>
      </c>
      <c r="J6" s="16">
        <f>J7+J9+J11+J16+J19</f>
        <v>0</v>
      </c>
      <c r="K6" s="80">
        <f t="shared" si="1"/>
        <v>722159.3</v>
      </c>
      <c r="L6" s="18"/>
    </row>
    <row r="7" spans="1:12" s="19" customFormat="1" ht="18.75" customHeight="1">
      <c r="A7" s="14" t="s">
        <v>30</v>
      </c>
      <c r="B7" s="22" t="s">
        <v>29</v>
      </c>
      <c r="C7" s="16">
        <f aca="true" t="shared" si="3" ref="C7:H7">C8</f>
        <v>493656.2</v>
      </c>
      <c r="D7" s="17">
        <f t="shared" si="3"/>
        <v>10000</v>
      </c>
      <c r="E7" s="21">
        <f t="shared" si="3"/>
        <v>9729.5</v>
      </c>
      <c r="F7" s="16">
        <f t="shared" si="3"/>
        <v>0</v>
      </c>
      <c r="G7" s="16">
        <f t="shared" si="3"/>
        <v>0</v>
      </c>
      <c r="H7" s="16">
        <f t="shared" si="3"/>
        <v>0</v>
      </c>
      <c r="I7" s="73">
        <f t="shared" si="0"/>
        <v>19729.5</v>
      </c>
      <c r="J7" s="16">
        <f>J8</f>
        <v>0</v>
      </c>
      <c r="K7" s="80">
        <f t="shared" si="1"/>
        <v>513385.7</v>
      </c>
      <c r="L7" s="18"/>
    </row>
    <row r="8" spans="1:11" ht="20.25" customHeight="1">
      <c r="A8" s="23" t="s">
        <v>32</v>
      </c>
      <c r="B8" s="24" t="s">
        <v>31</v>
      </c>
      <c r="C8" s="25">
        <v>493656.2</v>
      </c>
      <c r="D8" s="26">
        <v>10000</v>
      </c>
      <c r="E8" s="27">
        <v>9729.5</v>
      </c>
      <c r="F8" s="25">
        <v>0</v>
      </c>
      <c r="G8" s="25">
        <v>0</v>
      </c>
      <c r="H8" s="25">
        <v>0</v>
      </c>
      <c r="I8" s="73">
        <f t="shared" si="0"/>
        <v>19729.5</v>
      </c>
      <c r="J8" s="25">
        <v>0</v>
      </c>
      <c r="K8" s="81">
        <f t="shared" si="1"/>
        <v>513385.7</v>
      </c>
    </row>
    <row r="9" spans="1:12" s="29" customFormat="1" ht="43.5" customHeight="1">
      <c r="A9" s="14" t="s">
        <v>34</v>
      </c>
      <c r="B9" s="22" t="s">
        <v>33</v>
      </c>
      <c r="C9" s="16">
        <f aca="true" t="shared" si="4" ref="C9:H9">C10</f>
        <v>11050</v>
      </c>
      <c r="D9" s="16">
        <f t="shared" si="4"/>
        <v>0</v>
      </c>
      <c r="E9" s="21">
        <f t="shared" si="4"/>
        <v>1500</v>
      </c>
      <c r="F9" s="16">
        <f t="shared" si="4"/>
        <v>0</v>
      </c>
      <c r="G9" s="16">
        <f t="shared" si="4"/>
        <v>0</v>
      </c>
      <c r="H9" s="16">
        <f t="shared" si="4"/>
        <v>0</v>
      </c>
      <c r="I9" s="73">
        <f t="shared" si="0"/>
        <v>1500</v>
      </c>
      <c r="J9" s="16">
        <f>J10</f>
        <v>0</v>
      </c>
      <c r="K9" s="80">
        <f t="shared" si="1"/>
        <v>12550</v>
      </c>
      <c r="L9" s="28"/>
    </row>
    <row r="10" spans="1:12" s="29" customFormat="1" ht="34.5" customHeight="1">
      <c r="A10" s="23" t="s">
        <v>36</v>
      </c>
      <c r="B10" s="30" t="s">
        <v>35</v>
      </c>
      <c r="C10" s="25">
        <v>11050</v>
      </c>
      <c r="D10" s="25">
        <v>0</v>
      </c>
      <c r="E10" s="27">
        <v>1500</v>
      </c>
      <c r="F10" s="25">
        <v>0</v>
      </c>
      <c r="G10" s="25">
        <v>0</v>
      </c>
      <c r="H10" s="25">
        <v>0</v>
      </c>
      <c r="I10" s="73">
        <f t="shared" si="0"/>
        <v>1500</v>
      </c>
      <c r="J10" s="25">
        <v>0</v>
      </c>
      <c r="K10" s="81">
        <f t="shared" si="1"/>
        <v>12550</v>
      </c>
      <c r="L10" s="28"/>
    </row>
    <row r="11" spans="1:11" ht="18.75" customHeight="1">
      <c r="A11" s="14" t="s">
        <v>27</v>
      </c>
      <c r="B11" s="22" t="s">
        <v>14</v>
      </c>
      <c r="C11" s="16">
        <f>C12+C13+C14+C15</f>
        <v>127103.1</v>
      </c>
      <c r="D11" s="16">
        <f>D12+D13+D14+D15</f>
        <v>0</v>
      </c>
      <c r="E11" s="21">
        <f>E12+E13+E14+E15</f>
        <v>10071</v>
      </c>
      <c r="F11" s="16">
        <f>F12+F13+F14+F15</f>
        <v>0</v>
      </c>
      <c r="G11" s="16">
        <f>G12+G13+G14+G15</f>
        <v>0</v>
      </c>
      <c r="H11" s="17">
        <f>H12-H13-H14-H15</f>
        <v>13241.900000000001</v>
      </c>
      <c r="I11" s="73">
        <f t="shared" si="0"/>
        <v>23312.9</v>
      </c>
      <c r="J11" s="16">
        <f>J12+J13+J14+J15</f>
        <v>0</v>
      </c>
      <c r="K11" s="80">
        <f t="shared" si="1"/>
        <v>150416</v>
      </c>
    </row>
    <row r="12" spans="1:12" s="29" customFormat="1" ht="33.75" customHeight="1">
      <c r="A12" s="23" t="s">
        <v>28</v>
      </c>
      <c r="B12" s="24" t="s">
        <v>15</v>
      </c>
      <c r="C12" s="25">
        <v>96300.1</v>
      </c>
      <c r="D12" s="25">
        <v>0</v>
      </c>
      <c r="E12" s="27">
        <v>10071</v>
      </c>
      <c r="F12" s="25">
        <v>0</v>
      </c>
      <c r="G12" s="25">
        <v>0</v>
      </c>
      <c r="H12" s="26">
        <v>17628.9</v>
      </c>
      <c r="I12" s="73">
        <f t="shared" si="0"/>
        <v>27699.9</v>
      </c>
      <c r="J12" s="25">
        <v>0</v>
      </c>
      <c r="K12" s="81">
        <f t="shared" si="1"/>
        <v>124000</v>
      </c>
      <c r="L12" s="28"/>
    </row>
    <row r="13" spans="1:11" ht="33.75" customHeight="1">
      <c r="A13" s="23" t="s">
        <v>38</v>
      </c>
      <c r="B13" s="24" t="s">
        <v>37</v>
      </c>
      <c r="C13" s="25">
        <v>22307</v>
      </c>
      <c r="D13" s="31">
        <v>0</v>
      </c>
      <c r="E13" s="25">
        <v>0</v>
      </c>
      <c r="F13" s="25">
        <v>0</v>
      </c>
      <c r="G13" s="25">
        <v>0</v>
      </c>
      <c r="H13" s="32">
        <v>3307</v>
      </c>
      <c r="I13" s="74">
        <f>D13+E13-H13+F13+G13</f>
        <v>-3307</v>
      </c>
      <c r="J13" s="25">
        <v>0</v>
      </c>
      <c r="K13" s="81">
        <f t="shared" si="1"/>
        <v>19000</v>
      </c>
    </row>
    <row r="14" spans="1:11" ht="19.5" customHeight="1">
      <c r="A14" s="33" t="s">
        <v>40</v>
      </c>
      <c r="B14" s="34" t="s">
        <v>39</v>
      </c>
      <c r="C14" s="25">
        <v>96</v>
      </c>
      <c r="D14" s="25">
        <v>0</v>
      </c>
      <c r="E14" s="25">
        <v>0</v>
      </c>
      <c r="F14" s="25">
        <v>0</v>
      </c>
      <c r="G14" s="25">
        <v>0</v>
      </c>
      <c r="H14" s="32">
        <v>80</v>
      </c>
      <c r="I14" s="75">
        <f aca="true" t="shared" si="5" ref="I14:I20">D14+E14+H14+F14+G14</f>
        <v>80</v>
      </c>
      <c r="J14" s="25">
        <v>0</v>
      </c>
      <c r="K14" s="81">
        <f>C14-I14+J14</f>
        <v>16</v>
      </c>
    </row>
    <row r="15" spans="1:12" s="29" customFormat="1" ht="29.25" customHeight="1">
      <c r="A15" s="33" t="s">
        <v>42</v>
      </c>
      <c r="B15" s="34" t="s">
        <v>41</v>
      </c>
      <c r="C15" s="25">
        <v>8400</v>
      </c>
      <c r="D15" s="25">
        <v>0</v>
      </c>
      <c r="E15" s="25">
        <v>0</v>
      </c>
      <c r="F15" s="25">
        <v>0</v>
      </c>
      <c r="G15" s="25">
        <v>0</v>
      </c>
      <c r="H15" s="32">
        <v>1000</v>
      </c>
      <c r="I15" s="75">
        <f t="shared" si="5"/>
        <v>1000</v>
      </c>
      <c r="J15" s="25">
        <v>0</v>
      </c>
      <c r="K15" s="81">
        <f>C15-I15+J15</f>
        <v>7400</v>
      </c>
      <c r="L15" s="28"/>
    </row>
    <row r="16" spans="1:11" ht="15">
      <c r="A16" s="14" t="s">
        <v>44</v>
      </c>
      <c r="B16" s="22" t="s">
        <v>43</v>
      </c>
      <c r="C16" s="16">
        <f aca="true" t="shared" si="6" ref="C16:H16">C17+C18</f>
        <v>28962.6</v>
      </c>
      <c r="D16" s="16">
        <f t="shared" si="6"/>
        <v>0</v>
      </c>
      <c r="E16" s="16">
        <f t="shared" si="6"/>
        <v>0</v>
      </c>
      <c r="F16" s="17">
        <f t="shared" si="6"/>
        <v>10527</v>
      </c>
      <c r="G16" s="16">
        <f t="shared" si="6"/>
        <v>0</v>
      </c>
      <c r="H16" s="16">
        <f t="shared" si="6"/>
        <v>0</v>
      </c>
      <c r="I16" s="76">
        <f t="shared" si="5"/>
        <v>10527</v>
      </c>
      <c r="J16" s="16">
        <f>J17+J18</f>
        <v>0</v>
      </c>
      <c r="K16" s="80">
        <f t="shared" si="1"/>
        <v>39489.6</v>
      </c>
    </row>
    <row r="17" spans="1:12" s="29" customFormat="1" ht="13.5" customHeight="1">
      <c r="A17" s="23" t="s">
        <v>46</v>
      </c>
      <c r="B17" s="24" t="s">
        <v>45</v>
      </c>
      <c r="C17" s="25">
        <v>9602.8</v>
      </c>
      <c r="D17" s="25">
        <v>0</v>
      </c>
      <c r="E17" s="25">
        <v>0</v>
      </c>
      <c r="F17" s="26">
        <v>10527</v>
      </c>
      <c r="G17" s="25">
        <v>0</v>
      </c>
      <c r="H17" s="25">
        <v>0</v>
      </c>
      <c r="I17" s="73">
        <f t="shared" si="5"/>
        <v>10527</v>
      </c>
      <c r="J17" s="25">
        <v>0</v>
      </c>
      <c r="K17" s="81">
        <f t="shared" si="1"/>
        <v>20129.8</v>
      </c>
      <c r="L17" s="28"/>
    </row>
    <row r="18" spans="1:11" ht="15">
      <c r="A18" s="23" t="s">
        <v>48</v>
      </c>
      <c r="B18" s="24" t="s">
        <v>47</v>
      </c>
      <c r="C18" s="25">
        <v>19359.8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77">
        <f t="shared" si="5"/>
        <v>0</v>
      </c>
      <c r="J18" s="25">
        <v>0</v>
      </c>
      <c r="K18" s="81">
        <f t="shared" si="1"/>
        <v>19359.8</v>
      </c>
    </row>
    <row r="19" spans="1:11" ht="15">
      <c r="A19" s="14" t="s">
        <v>50</v>
      </c>
      <c r="B19" s="22" t="s">
        <v>49</v>
      </c>
      <c r="C19" s="16">
        <v>6150</v>
      </c>
      <c r="D19" s="16">
        <v>0</v>
      </c>
      <c r="E19" s="16">
        <v>0</v>
      </c>
      <c r="F19" s="16">
        <v>0</v>
      </c>
      <c r="G19" s="16">
        <v>0</v>
      </c>
      <c r="H19" s="17">
        <v>168</v>
      </c>
      <c r="I19" s="73">
        <f t="shared" si="5"/>
        <v>168</v>
      </c>
      <c r="J19" s="25">
        <v>0</v>
      </c>
      <c r="K19" s="80">
        <f t="shared" si="1"/>
        <v>6318</v>
      </c>
    </row>
    <row r="20" spans="1:12" s="37" customFormat="1" ht="13.5" customHeight="1">
      <c r="A20" s="15"/>
      <c r="B20" s="15" t="s">
        <v>73</v>
      </c>
      <c r="C20" s="10">
        <f>C21+C26+C28+C31+C34</f>
        <v>128891.00000000001</v>
      </c>
      <c r="D20" s="10">
        <f>D21+D26+D28+D31+D34</f>
        <v>0</v>
      </c>
      <c r="E20" s="35">
        <f>E21+E26+E28+E31+E34</f>
        <v>24017.8</v>
      </c>
      <c r="F20" s="36">
        <f>F21+F26+F28+F31+F34</f>
        <v>15762</v>
      </c>
      <c r="G20" s="10">
        <f>G21+G26+G28+G31+G34</f>
        <v>0</v>
      </c>
      <c r="H20" s="35">
        <f>H21+H26+H28+H31+H34+H35</f>
        <v>861.0000000000007</v>
      </c>
      <c r="I20" s="73">
        <f t="shared" si="5"/>
        <v>40640.8</v>
      </c>
      <c r="J20" s="10">
        <f>J21+J26+J28+J31+J34</f>
        <v>0</v>
      </c>
      <c r="K20" s="80">
        <f t="shared" si="1"/>
        <v>169531.80000000002</v>
      </c>
      <c r="L20" s="6"/>
    </row>
    <row r="21" spans="1:11" ht="64.5" customHeight="1">
      <c r="A21" s="14" t="s">
        <v>17</v>
      </c>
      <c r="B21" s="22" t="s">
        <v>1</v>
      </c>
      <c r="C21" s="16">
        <f aca="true" t="shared" si="7" ref="C21:H21">C22+C23+C24+C25</f>
        <v>89571.90000000001</v>
      </c>
      <c r="D21" s="16">
        <f t="shared" si="7"/>
        <v>0</v>
      </c>
      <c r="E21" s="38">
        <f t="shared" si="7"/>
        <v>429</v>
      </c>
      <c r="F21" s="17">
        <f t="shared" si="7"/>
        <v>14735</v>
      </c>
      <c r="G21" s="16">
        <f t="shared" si="7"/>
        <v>0</v>
      </c>
      <c r="H21" s="39">
        <f t="shared" si="7"/>
        <v>-2804.5999999999995</v>
      </c>
      <c r="I21" s="78">
        <f>D21+E21+F21+G21+H21</f>
        <v>12359.400000000001</v>
      </c>
      <c r="J21" s="16">
        <f>J22+J23+J24+J25</f>
        <v>0</v>
      </c>
      <c r="K21" s="80">
        <f t="shared" si="1"/>
        <v>101931.30000000002</v>
      </c>
    </row>
    <row r="22" spans="1:11" s="28" customFormat="1" ht="98.25" customHeight="1">
      <c r="A22" s="40" t="s">
        <v>26</v>
      </c>
      <c r="B22" s="24" t="s">
        <v>13</v>
      </c>
      <c r="C22" s="25">
        <v>903.1</v>
      </c>
      <c r="D22" s="25">
        <v>0</v>
      </c>
      <c r="E22" s="25">
        <v>0</v>
      </c>
      <c r="F22" s="25">
        <v>0</v>
      </c>
      <c r="G22" s="25">
        <v>0</v>
      </c>
      <c r="H22" s="31">
        <v>-732.8</v>
      </c>
      <c r="I22" s="79">
        <f aca="true" t="shared" si="8" ref="I22:I40">D22+E22+H22+F22+G22</f>
        <v>-732.8</v>
      </c>
      <c r="J22" s="25">
        <v>0</v>
      </c>
      <c r="K22" s="81">
        <f aca="true" t="shared" si="9" ref="K22:K30">C22+I22+J22</f>
        <v>170.30000000000007</v>
      </c>
    </row>
    <row r="23" spans="1:11" ht="114.75" customHeight="1">
      <c r="A23" s="23" t="s">
        <v>52</v>
      </c>
      <c r="B23" s="24" t="s">
        <v>51</v>
      </c>
      <c r="C23" s="25">
        <v>74364.1</v>
      </c>
      <c r="D23" s="25">
        <v>0</v>
      </c>
      <c r="E23" s="25">
        <v>0</v>
      </c>
      <c r="F23" s="25">
        <v>0</v>
      </c>
      <c r="G23" s="25">
        <v>0</v>
      </c>
      <c r="H23" s="31">
        <v>-2578.1</v>
      </c>
      <c r="I23" s="79">
        <f t="shared" si="8"/>
        <v>-2578.1</v>
      </c>
      <c r="J23" s="25">
        <v>0</v>
      </c>
      <c r="K23" s="81">
        <f t="shared" si="9"/>
        <v>71786</v>
      </c>
    </row>
    <row r="24" spans="1:12" s="42" customFormat="1" ht="33.75" customHeight="1">
      <c r="A24" s="23" t="s">
        <v>54</v>
      </c>
      <c r="B24" s="24" t="s">
        <v>53</v>
      </c>
      <c r="C24" s="25">
        <v>0</v>
      </c>
      <c r="D24" s="25">
        <v>0</v>
      </c>
      <c r="E24" s="26">
        <v>429</v>
      </c>
      <c r="F24" s="25">
        <v>0</v>
      </c>
      <c r="G24" s="25">
        <v>0</v>
      </c>
      <c r="H24" s="25">
        <v>0</v>
      </c>
      <c r="I24" s="73">
        <f t="shared" si="8"/>
        <v>429</v>
      </c>
      <c r="J24" s="25">
        <v>0</v>
      </c>
      <c r="K24" s="81">
        <f t="shared" si="9"/>
        <v>429</v>
      </c>
      <c r="L24" s="41"/>
    </row>
    <row r="25" spans="1:11" ht="95.25" customHeight="1">
      <c r="A25" s="23" t="s">
        <v>18</v>
      </c>
      <c r="B25" s="24" t="s">
        <v>2</v>
      </c>
      <c r="C25" s="25">
        <v>14304.7</v>
      </c>
      <c r="D25" s="25">
        <v>0</v>
      </c>
      <c r="E25" s="25">
        <v>0</v>
      </c>
      <c r="F25" s="26">
        <v>14735</v>
      </c>
      <c r="G25" s="25">
        <v>0</v>
      </c>
      <c r="H25" s="27">
        <v>506.3</v>
      </c>
      <c r="I25" s="73">
        <f t="shared" si="8"/>
        <v>15241.3</v>
      </c>
      <c r="J25" s="25">
        <v>0</v>
      </c>
      <c r="K25" s="81">
        <f t="shared" si="9"/>
        <v>29546</v>
      </c>
    </row>
    <row r="26" spans="1:11" ht="29.25" customHeight="1">
      <c r="A26" s="14" t="s">
        <v>19</v>
      </c>
      <c r="B26" s="22" t="s">
        <v>3</v>
      </c>
      <c r="C26" s="16">
        <f aca="true" t="shared" si="10" ref="C26:H26">C27</f>
        <v>288.4</v>
      </c>
      <c r="D26" s="16">
        <f t="shared" si="10"/>
        <v>0</v>
      </c>
      <c r="E26" s="17">
        <f t="shared" si="10"/>
        <v>1000</v>
      </c>
      <c r="F26" s="16">
        <f t="shared" si="10"/>
        <v>0</v>
      </c>
      <c r="G26" s="16">
        <f t="shared" si="10"/>
        <v>0</v>
      </c>
      <c r="H26" s="16">
        <f t="shared" si="10"/>
        <v>0</v>
      </c>
      <c r="I26" s="73">
        <f t="shared" si="8"/>
        <v>1000</v>
      </c>
      <c r="J26" s="16">
        <f>J27</f>
        <v>0</v>
      </c>
      <c r="K26" s="80">
        <f t="shared" si="9"/>
        <v>1288.4</v>
      </c>
    </row>
    <row r="27" spans="1:12" s="29" customFormat="1" ht="35.25" customHeight="1">
      <c r="A27" s="23" t="s">
        <v>20</v>
      </c>
      <c r="B27" s="24" t="s">
        <v>4</v>
      </c>
      <c r="C27" s="25">
        <v>288.4</v>
      </c>
      <c r="D27" s="25">
        <v>0</v>
      </c>
      <c r="E27" s="26">
        <v>1000</v>
      </c>
      <c r="F27" s="25">
        <v>0</v>
      </c>
      <c r="G27" s="25">
        <v>0</v>
      </c>
      <c r="H27" s="25">
        <v>0</v>
      </c>
      <c r="I27" s="73">
        <f t="shared" si="8"/>
        <v>1000</v>
      </c>
      <c r="J27" s="25">
        <v>0</v>
      </c>
      <c r="K27" s="81">
        <f t="shared" si="9"/>
        <v>1288.4</v>
      </c>
      <c r="L27" s="28"/>
    </row>
    <row r="28" spans="1:11" ht="43.5" customHeight="1">
      <c r="A28" s="14" t="s">
        <v>56</v>
      </c>
      <c r="B28" s="22" t="s">
        <v>55</v>
      </c>
      <c r="C28" s="16">
        <f aca="true" t="shared" si="11" ref="C28:H28">C29+C30</f>
        <v>2106</v>
      </c>
      <c r="D28" s="16">
        <f t="shared" si="11"/>
        <v>0</v>
      </c>
      <c r="E28" s="16">
        <f t="shared" si="11"/>
        <v>0</v>
      </c>
      <c r="F28" s="16">
        <f t="shared" si="11"/>
        <v>0</v>
      </c>
      <c r="G28" s="16">
        <f t="shared" si="11"/>
        <v>0</v>
      </c>
      <c r="H28" s="39">
        <f t="shared" si="11"/>
        <v>-1111</v>
      </c>
      <c r="I28" s="79">
        <f t="shared" si="8"/>
        <v>-1111</v>
      </c>
      <c r="J28" s="16">
        <f>J29+J30</f>
        <v>0</v>
      </c>
      <c r="K28" s="80">
        <f t="shared" si="9"/>
        <v>995</v>
      </c>
    </row>
    <row r="29" spans="1:12" s="29" customFormat="1" ht="17.25" customHeight="1">
      <c r="A29" s="23" t="s">
        <v>58</v>
      </c>
      <c r="B29" s="24" t="s">
        <v>57</v>
      </c>
      <c r="C29" s="25">
        <v>106</v>
      </c>
      <c r="D29" s="25">
        <v>0</v>
      </c>
      <c r="E29" s="25">
        <v>0</v>
      </c>
      <c r="F29" s="25">
        <v>0</v>
      </c>
      <c r="G29" s="25">
        <v>0</v>
      </c>
      <c r="H29" s="31">
        <v>-41</v>
      </c>
      <c r="I29" s="79">
        <f t="shared" si="8"/>
        <v>-41</v>
      </c>
      <c r="J29" s="25">
        <v>0</v>
      </c>
      <c r="K29" s="81">
        <f t="shared" si="9"/>
        <v>65</v>
      </c>
      <c r="L29" s="28"/>
    </row>
    <row r="30" spans="1:11" ht="21" customHeight="1">
      <c r="A30" s="23" t="s">
        <v>60</v>
      </c>
      <c r="B30" s="24" t="s">
        <v>59</v>
      </c>
      <c r="C30" s="25">
        <v>2000</v>
      </c>
      <c r="D30" s="25">
        <v>0</v>
      </c>
      <c r="E30" s="25">
        <v>0</v>
      </c>
      <c r="F30" s="25">
        <v>0</v>
      </c>
      <c r="G30" s="25">
        <v>0</v>
      </c>
      <c r="H30" s="31">
        <v>-1070</v>
      </c>
      <c r="I30" s="79">
        <f t="shared" si="8"/>
        <v>-1070</v>
      </c>
      <c r="J30" s="25">
        <v>0</v>
      </c>
      <c r="K30" s="81">
        <f t="shared" si="9"/>
        <v>930</v>
      </c>
    </row>
    <row r="31" spans="1:11" ht="53.25" customHeight="1">
      <c r="A31" s="14" t="s">
        <v>21</v>
      </c>
      <c r="B31" s="22" t="s">
        <v>5</v>
      </c>
      <c r="C31" s="16">
        <f aca="true" t="shared" si="12" ref="C31:H31">C32+C33</f>
        <v>28635.9</v>
      </c>
      <c r="D31" s="16">
        <f t="shared" si="12"/>
        <v>0</v>
      </c>
      <c r="E31" s="17">
        <f t="shared" si="12"/>
        <v>22588.8</v>
      </c>
      <c r="F31" s="16">
        <f t="shared" si="12"/>
        <v>0</v>
      </c>
      <c r="G31" s="16">
        <f t="shared" si="12"/>
        <v>0</v>
      </c>
      <c r="H31" s="21">
        <f t="shared" si="12"/>
        <v>4241.3</v>
      </c>
      <c r="I31" s="73">
        <f t="shared" si="8"/>
        <v>26830.1</v>
      </c>
      <c r="J31" s="16">
        <f>J32+J33</f>
        <v>0</v>
      </c>
      <c r="K31" s="80">
        <f aca="true" t="shared" si="13" ref="K31:K36">C31+I31+J31</f>
        <v>55466</v>
      </c>
    </row>
    <row r="32" spans="1:11" ht="80.25" customHeight="1">
      <c r="A32" s="23" t="s">
        <v>62</v>
      </c>
      <c r="B32" s="24" t="s">
        <v>61</v>
      </c>
      <c r="C32" s="25">
        <v>27965</v>
      </c>
      <c r="D32" s="25">
        <v>0</v>
      </c>
      <c r="E32" s="26">
        <v>20686.8</v>
      </c>
      <c r="F32" s="25">
        <v>0</v>
      </c>
      <c r="G32" s="25">
        <v>0</v>
      </c>
      <c r="H32" s="27">
        <v>3873.9</v>
      </c>
      <c r="I32" s="73">
        <f t="shared" si="8"/>
        <v>24560.7</v>
      </c>
      <c r="J32" s="25">
        <v>0</v>
      </c>
      <c r="K32" s="81">
        <f t="shared" si="13"/>
        <v>52525.7</v>
      </c>
    </row>
    <row r="33" spans="1:11" ht="32.25" customHeight="1">
      <c r="A33" s="23" t="s">
        <v>22</v>
      </c>
      <c r="B33" s="24" t="s">
        <v>6</v>
      </c>
      <c r="C33" s="25">
        <v>670.9</v>
      </c>
      <c r="D33" s="25">
        <v>0</v>
      </c>
      <c r="E33" s="26">
        <v>1902</v>
      </c>
      <c r="F33" s="25">
        <v>0</v>
      </c>
      <c r="G33" s="25">
        <v>0</v>
      </c>
      <c r="H33" s="26">
        <v>367.4</v>
      </c>
      <c r="I33" s="73">
        <f t="shared" si="8"/>
        <v>2269.4</v>
      </c>
      <c r="J33" s="25">
        <v>0</v>
      </c>
      <c r="K33" s="81">
        <f t="shared" si="13"/>
        <v>2940.3</v>
      </c>
    </row>
    <row r="34" spans="1:11" ht="17.25" customHeight="1">
      <c r="A34" s="14" t="s">
        <v>64</v>
      </c>
      <c r="B34" s="22" t="s">
        <v>63</v>
      </c>
      <c r="C34" s="16">
        <v>8288.8</v>
      </c>
      <c r="D34" s="16">
        <v>0</v>
      </c>
      <c r="E34" s="16">
        <v>0</v>
      </c>
      <c r="F34" s="21">
        <v>1027</v>
      </c>
      <c r="G34" s="16">
        <v>0</v>
      </c>
      <c r="H34" s="17">
        <v>424</v>
      </c>
      <c r="I34" s="73">
        <f t="shared" si="8"/>
        <v>1451</v>
      </c>
      <c r="J34" s="16">
        <v>0</v>
      </c>
      <c r="K34" s="80">
        <f t="shared" si="13"/>
        <v>9739.8</v>
      </c>
    </row>
    <row r="35" spans="1:12" s="45" customFormat="1" ht="19.5" customHeight="1">
      <c r="A35" s="43" t="s">
        <v>66</v>
      </c>
      <c r="B35" s="22" t="s">
        <v>65</v>
      </c>
      <c r="C35" s="16">
        <f aca="true" t="shared" si="14" ref="C35:H35">C36</f>
        <v>0</v>
      </c>
      <c r="D35" s="16">
        <f t="shared" si="14"/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7">
        <f t="shared" si="14"/>
        <v>111.3</v>
      </c>
      <c r="I35" s="73">
        <f t="shared" si="8"/>
        <v>111.3</v>
      </c>
      <c r="J35" s="16">
        <f>J36</f>
        <v>0</v>
      </c>
      <c r="K35" s="80">
        <f t="shared" si="13"/>
        <v>111.3</v>
      </c>
      <c r="L35" s="44"/>
    </row>
    <row r="36" spans="1:12" s="45" customFormat="1" ht="19.5" customHeight="1">
      <c r="A36" s="40" t="s">
        <v>68</v>
      </c>
      <c r="B36" s="24" t="s">
        <v>67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6">
        <v>111.3</v>
      </c>
      <c r="I36" s="73">
        <f t="shared" si="8"/>
        <v>111.3</v>
      </c>
      <c r="J36" s="25">
        <v>0</v>
      </c>
      <c r="K36" s="81">
        <f t="shared" si="13"/>
        <v>111.3</v>
      </c>
      <c r="L36" s="44"/>
    </row>
    <row r="37" spans="1:11" ht="16.5" customHeight="1">
      <c r="A37" s="14" t="s">
        <v>23</v>
      </c>
      <c r="B37" s="15" t="s">
        <v>7</v>
      </c>
      <c r="C37" s="16">
        <f>C38+C43+C45</f>
        <v>2099602.0999999996</v>
      </c>
      <c r="D37" s="46">
        <f>D38+D43-D45</f>
        <v>86551</v>
      </c>
      <c r="E37" s="47">
        <f>E38+E43+E45</f>
        <v>166964.7</v>
      </c>
      <c r="F37" s="46">
        <f>F38+F43-F45</f>
        <v>109717.09999999999</v>
      </c>
      <c r="G37" s="46">
        <f>G38+G43-G45</f>
        <v>2909.1</v>
      </c>
      <c r="H37" s="17">
        <f>H38+H43-H45</f>
        <v>429981.2</v>
      </c>
      <c r="I37" s="73">
        <f t="shared" si="8"/>
        <v>796123.1</v>
      </c>
      <c r="J37" s="48">
        <f>J38+J43+J45</f>
        <v>3441.8</v>
      </c>
      <c r="K37" s="80">
        <f>C37+I37+J37</f>
        <v>2899166.9999999995</v>
      </c>
    </row>
    <row r="38" spans="1:11" ht="44.25" customHeight="1">
      <c r="A38" s="23" t="s">
        <v>24</v>
      </c>
      <c r="B38" s="24" t="s">
        <v>8</v>
      </c>
      <c r="C38" s="25">
        <f aca="true" t="shared" si="15" ref="C38:H38">C39+C40+C41+C42</f>
        <v>2099602.0999999996</v>
      </c>
      <c r="D38" s="26">
        <f t="shared" si="15"/>
        <v>6302.400000000001</v>
      </c>
      <c r="E38" s="27">
        <f t="shared" si="15"/>
        <v>166964.7</v>
      </c>
      <c r="F38" s="26">
        <f t="shared" si="15"/>
        <v>109629.7</v>
      </c>
      <c r="G38" s="26">
        <f t="shared" si="15"/>
        <v>2909.1</v>
      </c>
      <c r="H38" s="26">
        <f t="shared" si="15"/>
        <v>429979.2</v>
      </c>
      <c r="I38" s="73">
        <f t="shared" si="8"/>
        <v>715785.1</v>
      </c>
      <c r="J38" s="49">
        <f>J39+J40+J41+J42</f>
        <v>3441.8</v>
      </c>
      <c r="K38" s="80">
        <f>C38+I38+J38</f>
        <v>2818828.9999999995</v>
      </c>
    </row>
    <row r="39" spans="1:12" s="29" customFormat="1" ht="34.5" customHeight="1">
      <c r="A39" s="23" t="s">
        <v>88</v>
      </c>
      <c r="B39" s="24" t="s">
        <v>75</v>
      </c>
      <c r="C39" s="25">
        <v>531616.6</v>
      </c>
      <c r="D39" s="25">
        <v>0</v>
      </c>
      <c r="E39" s="27">
        <v>8592.7</v>
      </c>
      <c r="F39" s="27">
        <v>53785.2</v>
      </c>
      <c r="G39" s="25">
        <v>0</v>
      </c>
      <c r="H39" s="26">
        <v>67046.9</v>
      </c>
      <c r="I39" s="73">
        <f t="shared" si="8"/>
        <v>129424.79999999999</v>
      </c>
      <c r="J39" s="25">
        <v>0</v>
      </c>
      <c r="K39" s="81">
        <f>C39+I39+J39</f>
        <v>661041.3999999999</v>
      </c>
      <c r="L39" s="28"/>
    </row>
    <row r="40" spans="1:11" ht="30">
      <c r="A40" s="23" t="s">
        <v>87</v>
      </c>
      <c r="B40" s="24" t="s">
        <v>77</v>
      </c>
      <c r="C40" s="25">
        <v>240725.6</v>
      </c>
      <c r="D40" s="50">
        <v>4421.6</v>
      </c>
      <c r="E40" s="27">
        <v>141060.6</v>
      </c>
      <c r="F40" s="27">
        <v>35696</v>
      </c>
      <c r="G40" s="25">
        <v>0</v>
      </c>
      <c r="H40" s="26">
        <v>364561.7</v>
      </c>
      <c r="I40" s="73">
        <f t="shared" si="8"/>
        <v>545739.9</v>
      </c>
      <c r="J40" s="51">
        <v>0</v>
      </c>
      <c r="K40" s="81">
        <f>C40+I40-J40</f>
        <v>786465.5</v>
      </c>
    </row>
    <row r="41" spans="1:11" ht="31.5" customHeight="1">
      <c r="A41" s="23" t="s">
        <v>86</v>
      </c>
      <c r="B41" s="24" t="s">
        <v>76</v>
      </c>
      <c r="C41" s="25">
        <v>1323915.4</v>
      </c>
      <c r="D41" s="50">
        <v>347.8</v>
      </c>
      <c r="E41" s="27">
        <v>14104.8</v>
      </c>
      <c r="F41" s="27">
        <v>13279.5</v>
      </c>
      <c r="G41" s="25">
        <v>0</v>
      </c>
      <c r="H41" s="31">
        <v>-4363.3</v>
      </c>
      <c r="I41" s="73">
        <f>D41+E41+F41+G41+H41</f>
        <v>23368.8</v>
      </c>
      <c r="J41" s="31">
        <v>-6</v>
      </c>
      <c r="K41" s="81">
        <f>C41+I41+J41</f>
        <v>1347278.2</v>
      </c>
    </row>
    <row r="42" spans="1:11" ht="18.75" customHeight="1">
      <c r="A42" s="23" t="s">
        <v>85</v>
      </c>
      <c r="B42" s="24" t="s">
        <v>78</v>
      </c>
      <c r="C42" s="25">
        <v>3344.5</v>
      </c>
      <c r="D42" s="52">
        <v>1533</v>
      </c>
      <c r="E42" s="26">
        <v>3206.6</v>
      </c>
      <c r="F42" s="26">
        <v>6869</v>
      </c>
      <c r="G42" s="26">
        <v>2909.1</v>
      </c>
      <c r="H42" s="26">
        <v>2733.9</v>
      </c>
      <c r="I42" s="73">
        <f aca="true" t="shared" si="16" ref="I42:I47">D42+E42+H42+F42+G42</f>
        <v>17251.6</v>
      </c>
      <c r="J42" s="50">
        <v>3447.8</v>
      </c>
      <c r="K42" s="81">
        <f>C42+I42+J42</f>
        <v>24043.899999999998</v>
      </c>
    </row>
    <row r="43" spans="1:12" s="19" customFormat="1" ht="36" customHeight="1">
      <c r="A43" s="14" t="s">
        <v>84</v>
      </c>
      <c r="B43" s="22" t="s">
        <v>9</v>
      </c>
      <c r="C43" s="16">
        <f aca="true" t="shared" si="17" ref="C43:H43">C44</f>
        <v>0</v>
      </c>
      <c r="D43" s="53">
        <f t="shared" si="17"/>
        <v>80920</v>
      </c>
      <c r="E43" s="16">
        <f t="shared" si="17"/>
        <v>0</v>
      </c>
      <c r="F43" s="53">
        <f t="shared" si="17"/>
        <v>87.4</v>
      </c>
      <c r="G43" s="39">
        <f t="shared" si="17"/>
        <v>0</v>
      </c>
      <c r="H43" s="48">
        <f t="shared" si="17"/>
        <v>2</v>
      </c>
      <c r="I43" s="73">
        <f t="shared" si="16"/>
        <v>81009.4</v>
      </c>
      <c r="J43" s="16">
        <f>J44</f>
        <v>0</v>
      </c>
      <c r="K43" s="80">
        <f>C43+I43+J43</f>
        <v>81009.4</v>
      </c>
      <c r="L43" s="18"/>
    </row>
    <row r="44" spans="1:12" s="29" customFormat="1" ht="32.25" customHeight="1">
      <c r="A44" s="23" t="s">
        <v>83</v>
      </c>
      <c r="B44" s="24" t="s">
        <v>10</v>
      </c>
      <c r="C44" s="25">
        <v>0</v>
      </c>
      <c r="D44" s="52">
        <v>80920</v>
      </c>
      <c r="E44" s="54">
        <v>0</v>
      </c>
      <c r="F44" s="55">
        <v>87.4</v>
      </c>
      <c r="G44" s="56">
        <v>0</v>
      </c>
      <c r="H44" s="49">
        <v>2</v>
      </c>
      <c r="I44" s="73">
        <f t="shared" si="16"/>
        <v>81009.4</v>
      </c>
      <c r="J44" s="25">
        <v>0</v>
      </c>
      <c r="K44" s="81">
        <f>C44+I44+J44</f>
        <v>81009.4</v>
      </c>
      <c r="L44" s="28"/>
    </row>
    <row r="45" spans="1:11" ht="68.25" customHeight="1">
      <c r="A45" s="15" t="s">
        <v>70</v>
      </c>
      <c r="B45" s="15" t="s">
        <v>69</v>
      </c>
      <c r="C45" s="57">
        <f aca="true" t="shared" si="18" ref="C45:H45">C46</f>
        <v>0</v>
      </c>
      <c r="D45" s="58">
        <f t="shared" si="18"/>
        <v>671.4</v>
      </c>
      <c r="E45" s="57">
        <f t="shared" si="18"/>
        <v>0</v>
      </c>
      <c r="F45" s="59">
        <f t="shared" si="18"/>
        <v>0</v>
      </c>
      <c r="G45" s="60">
        <f t="shared" si="18"/>
        <v>0</v>
      </c>
      <c r="H45" s="61">
        <f t="shared" si="18"/>
        <v>0</v>
      </c>
      <c r="I45" s="75">
        <f t="shared" si="16"/>
        <v>671.4</v>
      </c>
      <c r="J45" s="57">
        <f>J46</f>
        <v>0</v>
      </c>
      <c r="K45" s="80">
        <f>C45-I45+J45</f>
        <v>-671.4</v>
      </c>
    </row>
    <row r="46" spans="1:11" ht="66.75" customHeight="1">
      <c r="A46" s="30" t="s">
        <v>82</v>
      </c>
      <c r="B46" s="30" t="s">
        <v>71</v>
      </c>
      <c r="C46" s="62">
        <v>0</v>
      </c>
      <c r="D46" s="63">
        <v>671.4</v>
      </c>
      <c r="E46" s="62">
        <v>0</v>
      </c>
      <c r="F46" s="62">
        <v>0</v>
      </c>
      <c r="G46" s="64">
        <v>0</v>
      </c>
      <c r="H46" s="65">
        <v>0</v>
      </c>
      <c r="I46" s="75">
        <f t="shared" si="16"/>
        <v>671.4</v>
      </c>
      <c r="J46" s="62">
        <v>0</v>
      </c>
      <c r="K46" s="82">
        <f>C46+I46+J46</f>
        <v>671.4</v>
      </c>
    </row>
    <row r="47" spans="1:11" ht="18.75" customHeight="1">
      <c r="A47" s="83" t="s">
        <v>11</v>
      </c>
      <c r="B47" s="84"/>
      <c r="C47" s="77">
        <f aca="true" t="shared" si="19" ref="C47:H47">C37+C5</f>
        <v>2895415</v>
      </c>
      <c r="D47" s="76">
        <f t="shared" si="19"/>
        <v>96551</v>
      </c>
      <c r="E47" s="76">
        <f t="shared" si="19"/>
        <v>212283</v>
      </c>
      <c r="F47" s="76">
        <f t="shared" si="19"/>
        <v>136006.09999999998</v>
      </c>
      <c r="G47" s="76">
        <f t="shared" si="19"/>
        <v>2909.1</v>
      </c>
      <c r="H47" s="76">
        <f t="shared" si="19"/>
        <v>444252.10000000003</v>
      </c>
      <c r="I47" s="73">
        <f t="shared" si="16"/>
        <v>892001.3</v>
      </c>
      <c r="J47" s="79">
        <f>J37+J5</f>
        <v>3441.8</v>
      </c>
      <c r="K47" s="80">
        <f>C47+I47+J47</f>
        <v>3790858.0999999996</v>
      </c>
    </row>
    <row r="48" ht="15">
      <c r="J48" s="69"/>
    </row>
  </sheetData>
  <sheetProtection/>
  <mergeCells count="2">
    <mergeCell ref="A1:K1"/>
    <mergeCell ref="A47:B47"/>
  </mergeCells>
  <printOptions/>
  <pageMargins left="0.15748031496062992" right="0.1968503937007874" top="0.2362204724409449" bottom="0.15748031496062992" header="0.2362204724409449" footer="0.196850393700787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2020-03-26T14:09:38Z</dcterms:modified>
  <cp:category/>
  <cp:version/>
  <cp:contentType/>
  <cp:contentStatus/>
</cp:coreProperties>
</file>