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 2019" sheetId="1" r:id="rId1"/>
  </sheets>
  <definedNames>
    <definedName name="_xlnm.Print_Titles" localSheetId="0">'Доходы 2019'!$3:$3</definedName>
  </definedNames>
  <calcPr fullCalcOnLoad="1"/>
</workbook>
</file>

<file path=xl/sharedStrings.xml><?xml version="1.0" encoding="utf-8"?>
<sst xmlns="http://schemas.openxmlformats.org/spreadsheetml/2006/main" count="114" uniqueCount="114">
  <si>
    <t>ИТОГО НАЛОГОВЫХ ДОХОДОВ</t>
  </si>
  <si>
    <t>ИТОГО НЕНАЛОГОВЫХ ДОХОДОВ</t>
  </si>
  <si>
    <t>5. Штрафные санкции, возмещения ущерба</t>
  </si>
  <si>
    <t>6. Прочие неналоговые доходы</t>
  </si>
  <si>
    <t>3. Налоги на совокупный доход всего, в том числе:</t>
  </si>
  <si>
    <t>3.1. Упрощенная система налогообложения</t>
  </si>
  <si>
    <t>3.3. Сельскохозяйственный налог</t>
  </si>
  <si>
    <t>3.4. Патентная система налогообложения</t>
  </si>
  <si>
    <t>Наименование доходов</t>
  </si>
  <si>
    <t>2. Плата за негативное воздействие на окружающую среду</t>
  </si>
  <si>
    <t>тыс.руб.</t>
  </si>
  <si>
    <t>Код бюджетной классификации</t>
  </si>
  <si>
    <t>000 1 01 02000 01 0000 110</t>
  </si>
  <si>
    <t>000 1 03 02000 01 0000 110</t>
  </si>
  <si>
    <t>000 1 05 00000 00 0000 000</t>
  </si>
  <si>
    <t>000 1 05 04000 02 0000 110</t>
  </si>
  <si>
    <t>000 1 05 03000 01 0000 110</t>
  </si>
  <si>
    <t>000 1 05 02000 02 0000 110</t>
  </si>
  <si>
    <t>000 1 05 01000 01 0000 110</t>
  </si>
  <si>
    <t>000 1 06 01000 00 0000 110</t>
  </si>
  <si>
    <t>000 1 06 06000 00 0000 110</t>
  </si>
  <si>
    <t>000 1 08 00000 00 0000 000</t>
  </si>
  <si>
    <t>000 1 09 00000 00 0000 000</t>
  </si>
  <si>
    <t>000 1 11 00000 00 0000 000</t>
  </si>
  <si>
    <t xml:space="preserve">1.2. Аренда земельных участков </t>
  </si>
  <si>
    <t>4.2.  Доходы от продажи земельных участков</t>
  </si>
  <si>
    <t>4.1. Доходы от реализации имущества, находящегося в собственности городских округов</t>
  </si>
  <si>
    <t>ИТОГО БЕЗВОЗМЕЗДНЫХ ПОСТУПЛЕНИЙ</t>
  </si>
  <si>
    <t>000 1 11 01000 00 0000 120</t>
  </si>
  <si>
    <t>000 1 11 05000 00 0000 120</t>
  </si>
  <si>
    <t>000 1 11 07000 00 0000 120</t>
  </si>
  <si>
    <t>000 1 11 09000 00 0000 120</t>
  </si>
  <si>
    <t>000 1 12 00000 00 0000 000</t>
  </si>
  <si>
    <t xml:space="preserve">3. Доходы от оказания платных услуг (работ) и компенсации затрат государства </t>
  </si>
  <si>
    <t>000 1 13 00000 00 0000 000</t>
  </si>
  <si>
    <t>000 1 14 00000 00 0000 000</t>
  </si>
  <si>
    <t>000 1 14 02000 00 0000 000</t>
  </si>
  <si>
    <t>000 1 14 06000 00 0000 000</t>
  </si>
  <si>
    <t>000 1 16 00000 00 0000 000</t>
  </si>
  <si>
    <t>000 1 17 00000 00 0000 000</t>
  </si>
  <si>
    <t xml:space="preserve">Дотации </t>
  </si>
  <si>
    <t>Субсидии</t>
  </si>
  <si>
    <t>Иные межбюджетные трансферты</t>
  </si>
  <si>
    <t>000 2 02 00000 00 0000 000</t>
  </si>
  <si>
    <t xml:space="preserve"> 1.  Доходы от использования муниципального имущества, в том числе:</t>
  </si>
  <si>
    <t xml:space="preserve">4. Доходы от продажи материальных и нематериальных активов, в том числе: </t>
  </si>
  <si>
    <t>000 2 07 00000 00 0000 000</t>
  </si>
  <si>
    <t>000 2 19 00000 000 0000 000</t>
  </si>
  <si>
    <t>1. Безвозмездные поступления от других бюджетов бюджетной системы</t>
  </si>
  <si>
    <t xml:space="preserve">2. Прочие безвозмездные поступления </t>
  </si>
  <si>
    <t xml:space="preserve">1. Налог на доходы физических  лиц </t>
  </si>
  <si>
    <t>2. Акцизы по подакцизным товарам (продукции), производимым на территории Российской Федерации (акцизы на нефтепродукты)</t>
  </si>
  <si>
    <t>Субвенции на реализацию госполномочий</t>
  </si>
  <si>
    <t>4. Налоги на имущество, в том числе:</t>
  </si>
  <si>
    <t>000 1 06 00000 00 0000 000</t>
  </si>
  <si>
    <t>4.1.  Налог на имущество c физических лиц</t>
  </si>
  <si>
    <t>4.2. Земельный налог</t>
  </si>
  <si>
    <t>5. Государственная пошлина</t>
  </si>
  <si>
    <t>6. Прочие отмененные налоги</t>
  </si>
  <si>
    <t>3.1.Доходы от оказания платных услуг (работ)</t>
  </si>
  <si>
    <t>3.2.Доходы от компенсации затрат государства</t>
  </si>
  <si>
    <t>000 1 13 01000 00 0000 130</t>
  </si>
  <si>
    <t>000 1 13 02000 00 0000 130</t>
  </si>
  <si>
    <t>ДОХОДЫ БЮДЖЕТА ГОРОДА УРАЙ ВСЕГО</t>
  </si>
  <si>
    <t>000 1 00 00000 00 0000 000</t>
  </si>
  <si>
    <t>ИТОГО НАЛОГОВЫХ И НЕНАЛОГОВЫХ ДОХОДОВ,  в том числе:</t>
  </si>
  <si>
    <t xml:space="preserve">1.1.  Доходы в виде прибыли (дивиденды по акциям), принадлежащие муниципальному образованию г. Урай </t>
  </si>
  <si>
    <t xml:space="preserve">3.2. Единый налог на вмененный доход </t>
  </si>
  <si>
    <t>1.3.  Доходы от переч. части прибыли МУП</t>
  </si>
  <si>
    <t>1.4. Аренда муниципального имущества</t>
  </si>
  <si>
    <t>3. Возврат остатков субсидий, субвенций и иных межбюджетных трансфертов, имеющих целевое назначение, прошлых лет</t>
  </si>
  <si>
    <t>План на 2019 год (уточненный)</t>
  </si>
  <si>
    <t>Исполнено по итогам 2019 года</t>
  </si>
  <si>
    <t>% отклонения от первон-го плана 2019 года</t>
  </si>
  <si>
    <t>% исполнения от уточн-го плана 2019 года</t>
  </si>
  <si>
    <t xml:space="preserve">Основные причины увеличения: 1) поступление налога от сетевых магазинов, осуществляющих торговую деятельность на территории города Урай и состоящих на налоговом учете в качестве обособленных структурных подразделений; 2) произведена индексация заработной платы в некоторых крупных организациях города Урай от 5% до 7%; 3) в результате увеличение процента  норматива отчислений НДФЛ на 7,3 % (с 36,0% в 2018 году до 38,63% в 2019 году).
</t>
  </si>
  <si>
    <t>Основная причина увеличения поступлений налога - 1) увеличение количества налогоплательщиков на 7,1% или на (+62), применяющих данный режим,  в связи с их переходом с ЕНВД на данный режим налогообложения. По данным налогового органа – главного администратора налоговых доходов, отчета МРИ ФНС России №5-УСН за 2018 год, количество зарегистрированных налогоплательщиков за последние три года увеличилось и составило:  в  2018 году - 938, в 2017 году- 907, в 2016 году - 876.  
2) увеличение коэффициента-дефлятора К1 на 2,5% (с 1,481 в 2018 году до 1,518 в 2019 году) на основании Приказа Минэкономразвития РФ от 30.10.2018 № 595.</t>
  </si>
  <si>
    <t>Основная причина снижения поступлений - в результате снижения доходов у основного плательщика данного налога (АО «Агроника») по итогам отчетного периода 2018 года, что отразилось на показателях 2019 года.</t>
  </si>
  <si>
    <t xml:space="preserve">Основная причина снижения поступлений  - в результате исполнения требований п.п.1.1. п.1 статьи 346.51 Налогового кодекса Российской Федерации, на основании которых, налогоплательщики вправе уменьшить сумму налога на сумму расходов по приобретению контрольно-кассовой техники при осуществлении расчетов в ходе предпринимательской деятельности. В 2019 году по данным налогового органа – главного администратора налоговых доходов  - 89 налогоплательщикам была уменьшена сумма налога. </t>
  </si>
  <si>
    <t xml:space="preserve">Основная причина увеличения поступлений - решением Думы города Урай от 09.10.2019 года №61 «О внесении изменения в решение Думы города Урай «О налоге на имущество физических лиц», с целью снижения налоговой нагрузки на индивидуальных предпринимателей, были внесены  изменения в части введения дифференцированного подхода в отношении размера установленной налоговой ставки (в размере 2%) для налогоплательщиков - индивидуальных предпринимателей,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результате которого, ставка  снизилась с 2,0% до 1,5%. Принятые изменения, привели к дополнительному  поступлению  доходов по налогу,  срок уплаты по которому был не позднее 1 декабря 2019 года.  </t>
  </si>
  <si>
    <t xml:space="preserve"> Основные причины увеличения поступлений - 1) связано с увеличением поступления средств по делам, рассматриваемым в судах общей юрисдикции, мировыми судьями, администратором которых является Межрайонная инспекция Федеральной налоговой службы №2 по ХМАО-Югре (удельный вес  поступлений составляет 80,6%). 2) в результате выдачи документов ОМС - специального разрешения на движение по автомобильным дорогам транспортных   средств,  осуществляющих перевозки опасных,  тяжеловесных и (или) крупногабаритных грузов. 
</t>
  </si>
  <si>
    <t xml:space="preserve">Увеличение поступлений доходов связано с поступлением платы от АО «Водоканал» за пользование муниципальным имуществом в сумме 14 735,0 т.руб.  (планировалось заключение концессионного соглашения на  объекты водоснабжения и водоотведения),  также в связи с заключение новых договоров найма жилых помещений во вновь построенных домах, что увеличивает коэффициент при начислении платы за найм жилых помещений, а также площадь предоставляемых жилых помещений превысила площадь расторгнутых договоров.    </t>
  </si>
  <si>
    <t>Увеличение поступлений доходов - в  соответствии с изменениями в законодательстве Российской Федерации (Приказ МИНФИНА от 28.02.2018 №35н), а так же с поступившей информацией от главного администратора платежей - Управление Федеральной службы по надзору в сфере природопользования (Росприроднадзора) по Ханты-Мансийскому автономному округу-Югре, были осуществлены операции по уточнению платежей, что отразилось на увеличение поступлений.</t>
  </si>
  <si>
    <t xml:space="preserve">Основные причины увеличения поступлений связаны: 1) с  заключением 33 новых договоров с доплатой разницы стоимости квартир; 2) поступлением единовременных платежей; 3) с досрочным погашением платы от реализации муниципального имущества, ранее установленного договором срока; 4) поступлением дебиторской задолженности прошлых лет; 5) реализация с аукциона 13 объектов, в том числе 9 автотранспортных средств,  в результате внесения изменений в План приватизации муниципального имущества на 2019 год и на плановый период 2020 - 2021 годы. </t>
  </si>
  <si>
    <r>
      <t xml:space="preserve">Причины отклонения фактического исполнения  от </t>
    </r>
    <r>
      <rPr>
        <b/>
        <u val="single"/>
        <sz val="12"/>
        <rFont val="Times New Roman"/>
        <family val="1"/>
      </rPr>
      <t>первоначально утвержденного</t>
    </r>
    <r>
      <rPr>
        <b/>
        <sz val="12"/>
        <rFont val="Times New Roman"/>
        <family val="1"/>
      </rPr>
      <t xml:space="preserve"> плана 2019 года (5% и более)</t>
    </r>
  </si>
  <si>
    <r>
      <t xml:space="preserve">Причины отклонения фактического исполнения от </t>
    </r>
    <r>
      <rPr>
        <b/>
        <u val="single"/>
        <sz val="12"/>
        <rFont val="Times New Roman"/>
        <family val="1"/>
      </rPr>
      <t xml:space="preserve">уточненного плана </t>
    </r>
    <r>
      <rPr>
        <b/>
        <sz val="12"/>
        <rFont val="Times New Roman"/>
        <family val="1"/>
      </rPr>
      <t>2019 года (5% и более)</t>
    </r>
  </si>
  <si>
    <t xml:space="preserve">Основные причины увеличения поступлений: 1) В 2019г. поступили доходы в сумме 130,7 т.руб., в т.ч.:   58,6 т.руб. - от АО "Урайтеплоэнергия";  46,2 т.руб. - от МАУ "Культура";  23,8 т.руб. - от ООО "СЕВЕРВТОРМЕТ"; 2,1 т.руб. - от МБОУ СОШ №5 за утилизацию муниципального имущества (металлолом), так как в соответствии с Порядком управления и распоряжения имуществом, находящимся в муниципальной собственности города Урай, принятым  решением Думы города Урай от 25.06.2009 №56, Порядком списания имущества, находящегося в собственности муниципального образования городской округ город Урай, утвержденным постановлением администрации города Урай от 02.10.2014 №3481, средства от утилизации возмещаются пользователем в бюджет города Урай; 2) невыясненные платежи в сумме 3000,0 рублей, в результате неправильно указанных реквизитов одним из плательщиков при перечислении платежа по арендной плате за муниципальное имущество(коммерческий найм). Главным администратором доходов (администрацией города Урай) 10.01.2020 года платежи уточнены. </t>
  </si>
  <si>
    <t xml:space="preserve">Поступления в рамках реализации приоритетного проекта "Формирование комфортной городской среды" (2,0 тыс.руб.);  средства  на финансирование именных премий ООО "ЛУКОЙЛ-Западная Сибирь" для учащихся общеобразовательных учреждений г.Урай (87,4 тыс.руб.),  а также в рамках соглашения о сотрудничестве между Правительством ХМАО-Югры и ПАО "Нефтяная компания "ЛУКОЙЛ" (80 920,0 тыс.руб.).  </t>
  </si>
  <si>
    <t xml:space="preserve"> В начале 2019 года осуществлен возврат субсидий и субвенций и иных межбюджетных трансфертов в бюджет автономного округа не использованных в 2018 году.</t>
  </si>
  <si>
    <t xml:space="preserve">Безвозмездные поступления, поступающие из федерального бюджета и бюджета автономного округа. В течение отчетного периода уточняются в части дотаций, субвенций, субсидий и иных межбюджетных трансфертов. </t>
  </si>
  <si>
    <t>Увеличение поступлений в связи с единовременной уплатой за патент по итогам 2019 года.</t>
  </si>
  <si>
    <t xml:space="preserve">Увеличение поступлений в результате поэтапного увеличения норматива отчисления с федерального бюджета  в бюджеты субъектов Российской Федерации с 61,7% в 2017 году до 84,41% до 31 декабря 2018 года и до 86,65% до 31 декабря 2019 года.  
Данные изменения определены Федеральным законом от 30.11.2016 №409-ФЗ (в ред. от 28.11.2018) "О внесении изменений в Бюджетный кодекс Российской Федерации и признании утратившим силу отдельных положений законодательных актов Российской Федерации", который приостановил действие абзаца 8 пункта 2 статьи 56 Бюджетного кодекса Российской Федерации  с 1 января 2017 года  до 1 января 2024 года, и возмещение средств налогоплательщикам, в результате предоставления льгот. </t>
  </si>
  <si>
    <t>Основная причина снижения поступлений  связана с тем, что количество сведений, предоставляемых физическим и юридическим лицам из информационной системы обеспечения градостроительной деятельности (ИСОГД), не имеет постоянного характера, потребность снижается.</t>
  </si>
  <si>
    <t xml:space="preserve"> 
</t>
  </si>
  <si>
    <t xml:space="preserve">Основная причина снижения поступлений связана с тем, что данные поступления не имеют постоянного характера поступлений, что затрудняет проводить анализ и не могут быть с точностью запланированы при формировании бюджета города. К данным поступлениям относятся: возврат финансирования прошлых лет, возврат прошлых лет дебиторской задолженности по выплатам больничных листов из ФСС, по договорам за услуги связи и энергосберегающих компаний.  </t>
  </si>
  <si>
    <t>Данные поступления не имеют постоянного характера поступлений, что затрудняет проводить анализ и не могут быть с точностью запланированы при формировании бюджета города.</t>
  </si>
  <si>
    <t xml:space="preserve">Основная причина снижения поступлений по данному налогу, является – уменьшение количества налогоплательщиков на 15,3% или на (-108), в связи с их переходом на УСН или патентную систему налогообложения,  количество зарегистрированных налогоплательщиков за последние 3 года уменьшилось, и составило в 2019 году – 598, в 2018 году – 661, 2017 году – 706. </t>
  </si>
  <si>
    <t>Основные причины снижения поступлений : 1)не в полном объеме произведена уплата налогоплательщиками данного налога,  срок уплаты за 2018 год - наступил 1 декабря 2019 года, главным администратором - МРИ ФНС России №2 по г.Урай  совместно с задействованными структурами ведется исковая и иная работа в части уплаты задолженности по налогам;  2) Оспаривание размера кадастровой стоимости объектов недвижимости и исключение из перечня объектов, определяемого в соответствии с пунктом 7 статьи 378.2 Налогового кодекса Российской Федерации.</t>
  </si>
  <si>
    <t>Основная причина снижения поступлений - оспаривания в суде собственниками земельных участков кадастровой стоимости и неуплатой налога в полном объеме, согласно начисления, срок уплаты по которому был не позднее 1 декабря 2019 года.  Главным администратором - МРИ ФНС России №2 по г.Урай  совместно с задействованными структурами ведется исковая и иная работа в части уплаты задолженности по налогам.</t>
  </si>
  <si>
    <t xml:space="preserve">Основные причины снижения : 1)оспаривание арендаторами кадастровой стоимости арендованных земельных участков;  2) расторжение договоров аренды арендаторами в связи с выкупом в собственность земельных участков.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</si>
  <si>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sz val="12"/>
        <rFont val="Times New Roman"/>
        <family val="1"/>
      </rPr>
      <t>Снижение доходов  связано: 1) с расторжением  договоров аренды муниципального имущества с тремя контрагентами</t>
    </r>
    <r>
      <rPr>
        <sz val="12"/>
        <color indexed="10"/>
        <rFont val="Times New Roman"/>
        <family val="1"/>
      </rPr>
      <t xml:space="preserve">; </t>
    </r>
    <r>
      <rPr>
        <sz val="12"/>
        <rFont val="Times New Roman"/>
        <family val="1"/>
      </rPr>
      <t xml:space="preserve"> 2) c несвоевременной оплатой 4 арендаторами по договорам аренды муниципального имущества. Главным администратором доходов – администрацией города Урай проводится претензионная работа в отношении должников-арендаторов; 3) с уменьшением площади арендуемых помещений и уменьшением размера арендной платы  у 3 контрагентов. </t>
    </r>
  </si>
  <si>
    <t>Основная причина снижения поступлений - в связи с  отсутствие заявок на выкуп  трех автотранспортных средства, которые планировалось реализовать с аукциона согласно Федеральному закону  от 21.12.2001 №178-ФЗ «О приватизации государственного и муниципального имущества».  Данные транспортные средства в 2019 году были внесены в План приватизации муниципального имущества на 2019 год и на плановый период 2020 - 2021 годы.</t>
  </si>
  <si>
    <t xml:space="preserve">Основная причина увеличения поступлений связана с реализацией Федерального закона от 21.12.2001 №178-ФЗ, поступлением средств от продажи земельных участков в результате заключения 7 договоров под строительство жилых домов, а также в результате поступления средств от продажи одного земельного участка для предпринимательских целей. </t>
  </si>
  <si>
    <t>Основная причина увеличения поступлений - проведение контрольных мероприятий 12 главными администраторами доходов, уполномоченных по взысканию штрафных санкций, в том числе за счет поступления штрафных санкций за неисполнение договорных обязательств по условиям муниципальных контрактов в сумме 1 696,6 тыс. рублей (данные средства затруднительно спрогнозировать, они носят не плановый характер, так как идет речь  о нарушениях подрядчиков, осуществляющих строительство объектов в городе Урай),  администратором которых является администрация города Урай. Данные поступления не имеют постоянного характера поступлений, что затрудняет проводить анализ и не могут быть с точностью запланированы при формировании бюджета города.</t>
  </si>
  <si>
    <t>Субсидии из бюджета автономного округа поступают согласно заявки муниципального образования на кассовый расход под фактическую потребность.</t>
  </si>
  <si>
    <t>Иные межбюджетные трансферты из бюджета автономного округа поступили на кассовый расход под фактическую потребность.</t>
  </si>
  <si>
    <t>000 2 02 04000 00 0000 150</t>
  </si>
  <si>
    <t>000 2 02 03000 00 0000 150</t>
  </si>
  <si>
    <t>000 2 02 02000 00 0000 150</t>
  </si>
  <si>
    <t>000 2 02 01000 00 0000 150</t>
  </si>
  <si>
    <r>
      <t>Сведения о фактических поступлениях доходов по видам доходов в сравнении с первоначально утвержденным</t>
    </r>
    <r>
      <rPr>
        <b/>
        <u val="single"/>
        <sz val="14"/>
        <rFont val="Times New Roman"/>
        <family val="1"/>
      </rPr>
      <t xml:space="preserve"> бюджетом на 2019 год </t>
    </r>
    <r>
      <rPr>
        <b/>
        <sz val="14"/>
        <rFont val="Times New Roman"/>
        <family val="1"/>
      </rPr>
      <t>и с уточненными значениями с учетом внесенных изменений</t>
    </r>
  </si>
  <si>
    <t>Решение Думы города Урай от 20.12.2018 №80 (первоначальный план на 2019 год)</t>
  </si>
  <si>
    <t>Основная причина снижения поступлений связана с тем, что данный вид доходов зависит от финансовых результатов хозяйственной деятельности акционерных обществ,  произведены поступления дивидендов от следующих акционерных обществ: АО «Урайтеплоэнергия» в сумме 129,7 тыс. рублей, АО "Водоканал" в сумме 40,6 тыс. рублей.</t>
  </si>
  <si>
    <t xml:space="preserve">Основная причина увеличения поступлений связано с тем, что МУП ритуальных услуг (единственный плательщик данных платежей)  прекратило свою деятельность путем преобразования в ООО Ритуальных услуг 02.04.2019 года. По итогам финансово-хозяйственной деятельности за 2018 год предприятием получена чистая прибыль, в результате  в бюджет города Урай поступят платежи во во втором квартале 2019 года в размере 429,0 тыс.рублей.  Размер отчислений от чистой прибыли МУП регулируется решением Думы города Урай от 27.10.2011 №78. 
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</si>
</sst>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  <numFmt numFmtId="206" formatCode="_-* #,##0.0_р_._-;\-* #,##0.0_р_._-;_-* &quot;-&quot;?_р_.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7" fillId="25" borderId="0" xfId="0" applyFont="1" applyFill="1" applyAlignment="1">
      <alignment/>
    </xf>
    <xf numFmtId="0" fontId="47" fillId="25" borderId="0" xfId="0" applyFont="1" applyFill="1" applyAlignment="1">
      <alignment horizontal="center"/>
    </xf>
    <xf numFmtId="0" fontId="48" fillId="25" borderId="0" xfId="0" applyFont="1" applyFill="1" applyAlignment="1">
      <alignment/>
    </xf>
    <xf numFmtId="0" fontId="49" fillId="25" borderId="0" xfId="0" applyFont="1" applyFill="1" applyBorder="1" applyAlignment="1">
      <alignment horizontal="center" vertical="center"/>
    </xf>
    <xf numFmtId="0" fontId="50" fillId="25" borderId="0" xfId="0" applyFont="1" applyFill="1" applyBorder="1" applyAlignment="1">
      <alignment horizontal="center" vertical="center"/>
    </xf>
    <xf numFmtId="185" fontId="49" fillId="25" borderId="0" xfId="0" applyNumberFormat="1" applyFont="1" applyFill="1" applyBorder="1" applyAlignment="1">
      <alignment horizontal="center" vertical="center"/>
    </xf>
    <xf numFmtId="0" fontId="9" fillId="25" borderId="0" xfId="0" applyFont="1" applyFill="1" applyAlignment="1">
      <alignment/>
    </xf>
    <xf numFmtId="0" fontId="8" fillId="25" borderId="0" xfId="0" applyFont="1" applyFill="1" applyBorder="1" applyAlignment="1">
      <alignment horizontal="right" vertical="center"/>
    </xf>
    <xf numFmtId="0" fontId="49" fillId="25" borderId="0" xfId="0" applyFont="1" applyFill="1" applyAlignment="1">
      <alignment/>
    </xf>
    <xf numFmtId="0" fontId="49" fillId="25" borderId="0" xfId="0" applyFont="1" applyFill="1" applyAlignment="1">
      <alignment horizontal="center"/>
    </xf>
    <xf numFmtId="0" fontId="51" fillId="25" borderId="0" xfId="0" applyFont="1" applyFill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2" fontId="7" fillId="25" borderId="10" xfId="0" applyNumberFormat="1" applyFont="1" applyFill="1" applyBorder="1" applyAlignment="1">
      <alignment horizontal="center" vertical="center" wrapText="1"/>
    </xf>
    <xf numFmtId="0" fontId="49" fillId="25" borderId="0" xfId="0" applyFont="1" applyFill="1" applyBorder="1" applyAlignment="1">
      <alignment horizontal="center"/>
    </xf>
    <xf numFmtId="0" fontId="49" fillId="25" borderId="0" xfId="0" applyFont="1" applyFill="1" applyBorder="1" applyAlignment="1">
      <alignment/>
    </xf>
    <xf numFmtId="0" fontId="49" fillId="25" borderId="0" xfId="0" applyFont="1" applyFill="1" applyAlignment="1">
      <alignment/>
    </xf>
    <xf numFmtId="0" fontId="7" fillId="25" borderId="10" xfId="0" applyFont="1" applyFill="1" applyBorder="1" applyAlignment="1">
      <alignment horizontal="left" vertical="center" wrapText="1"/>
    </xf>
    <xf numFmtId="185" fontId="7" fillId="25" borderId="10" xfId="0" applyNumberFormat="1" applyFont="1" applyFill="1" applyBorder="1" applyAlignment="1">
      <alignment horizontal="center" vertical="center"/>
    </xf>
    <xf numFmtId="185" fontId="47" fillId="25" borderId="10" xfId="0" applyNumberFormat="1" applyFont="1" applyFill="1" applyBorder="1" applyAlignment="1">
      <alignment horizontal="center" vertical="center"/>
    </xf>
    <xf numFmtId="3" fontId="47" fillId="25" borderId="0" xfId="0" applyNumberFormat="1" applyFont="1" applyFill="1" applyBorder="1" applyAlignment="1">
      <alignment horizontal="center" vertical="center"/>
    </xf>
    <xf numFmtId="3" fontId="47" fillId="25" borderId="0" xfId="0" applyNumberFormat="1" applyFont="1" applyFill="1" applyBorder="1" applyAlignment="1">
      <alignment vertical="center"/>
    </xf>
    <xf numFmtId="0" fontId="48" fillId="25" borderId="0" xfId="0" applyFont="1" applyFill="1" applyBorder="1" applyAlignment="1">
      <alignment vertical="center"/>
    </xf>
    <xf numFmtId="0" fontId="48" fillId="25" borderId="0" xfId="0" applyFont="1" applyFill="1" applyAlignment="1">
      <alignment vertical="center"/>
    </xf>
    <xf numFmtId="3" fontId="51" fillId="25" borderId="0" xfId="0" applyNumberFormat="1" applyFont="1" applyFill="1" applyBorder="1" applyAlignment="1">
      <alignment horizontal="center" vertical="center"/>
    </xf>
    <xf numFmtId="3" fontId="51" fillId="25" borderId="0" xfId="0" applyNumberFormat="1" applyFont="1" applyFill="1" applyBorder="1" applyAlignment="1">
      <alignment vertical="center"/>
    </xf>
    <xf numFmtId="0" fontId="51" fillId="25" borderId="0" xfId="0" applyFont="1" applyFill="1" applyBorder="1" applyAlignment="1">
      <alignment vertical="center"/>
    </xf>
    <xf numFmtId="0" fontId="51" fillId="25" borderId="0" xfId="0" applyFont="1" applyFill="1" applyAlignment="1">
      <alignment vertical="center"/>
    </xf>
    <xf numFmtId="3" fontId="49" fillId="25" borderId="0" xfId="0" applyNumberFormat="1" applyFont="1" applyFill="1" applyBorder="1" applyAlignment="1">
      <alignment horizontal="center" vertical="center"/>
    </xf>
    <xf numFmtId="3" fontId="49" fillId="25" borderId="0" xfId="0" applyNumberFormat="1" applyFont="1" applyFill="1" applyBorder="1" applyAlignment="1">
      <alignment vertical="center"/>
    </xf>
    <xf numFmtId="0" fontId="49" fillId="25" borderId="0" xfId="0" applyFont="1" applyFill="1" applyBorder="1" applyAlignment="1">
      <alignment vertical="center"/>
    </xf>
    <xf numFmtId="0" fontId="49" fillId="25" borderId="0" xfId="0" applyFont="1" applyFill="1" applyAlignment="1">
      <alignment vertical="center"/>
    </xf>
    <xf numFmtId="0" fontId="13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 wrapText="1"/>
    </xf>
    <xf numFmtId="185" fontId="13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left" vertical="center" wrapText="1"/>
    </xf>
    <xf numFmtId="185" fontId="47" fillId="25" borderId="10" xfId="0" applyNumberFormat="1" applyFont="1" applyFill="1" applyBorder="1" applyAlignment="1">
      <alignment horizontal="left" vertical="center" wrapText="1"/>
    </xf>
    <xf numFmtId="0" fontId="13" fillId="25" borderId="10" xfId="0" applyNumberFormat="1" applyFont="1" applyFill="1" applyBorder="1" applyAlignment="1">
      <alignment horizontal="left" vertical="center" wrapText="1"/>
    </xf>
    <xf numFmtId="185" fontId="13" fillId="25" borderId="10" xfId="0" applyNumberFormat="1" applyFont="1" applyFill="1" applyBorder="1" applyAlignment="1">
      <alignment horizontal="center" vertical="center" wrapText="1"/>
    </xf>
    <xf numFmtId="3" fontId="51" fillId="25" borderId="0" xfId="0" applyNumberFormat="1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center" vertical="center" wrapText="1"/>
    </xf>
    <xf numFmtId="0" fontId="51" fillId="25" borderId="0" xfId="0" applyFont="1" applyFill="1" applyAlignment="1">
      <alignment horizontal="center" vertical="center" wrapText="1"/>
    </xf>
    <xf numFmtId="0" fontId="13" fillId="25" borderId="0" xfId="0" applyFont="1" applyFill="1" applyAlignment="1">
      <alignment horizontal="left" vertical="center" wrapText="1"/>
    </xf>
    <xf numFmtId="185" fontId="13" fillId="25" borderId="10" xfId="0" applyNumberFormat="1" applyFont="1" applyFill="1" applyBorder="1" applyAlignment="1">
      <alignment horizontal="left" vertical="center" wrapText="1"/>
    </xf>
    <xf numFmtId="185" fontId="13" fillId="25" borderId="10" xfId="0" applyNumberFormat="1" applyFont="1" applyFill="1" applyBorder="1" applyAlignment="1">
      <alignment horizontal="left" vertical="top" wrapText="1"/>
    </xf>
    <xf numFmtId="0" fontId="48" fillId="25" borderId="10" xfId="0" applyNumberFormat="1" applyFont="1" applyFill="1" applyBorder="1" applyAlignment="1">
      <alignment horizontal="left" vertical="center" wrapText="1"/>
    </xf>
    <xf numFmtId="2" fontId="13" fillId="25" borderId="10" xfId="0" applyNumberFormat="1" applyFont="1" applyFill="1" applyBorder="1" applyAlignment="1">
      <alignment horizontal="left" vertical="center" wrapText="1"/>
    </xf>
    <xf numFmtId="185" fontId="7" fillId="25" borderId="10" xfId="60" applyNumberFormat="1" applyFont="1" applyFill="1" applyBorder="1" applyAlignment="1">
      <alignment horizontal="center" vertical="center"/>
    </xf>
    <xf numFmtId="3" fontId="49" fillId="25" borderId="0" xfId="60" applyNumberFormat="1" applyFont="1" applyFill="1" applyBorder="1" applyAlignment="1">
      <alignment horizontal="center" vertical="center"/>
    </xf>
    <xf numFmtId="185" fontId="48" fillId="25" borderId="10" xfId="0" applyNumberFormat="1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left" vertical="center"/>
    </xf>
    <xf numFmtId="185" fontId="7" fillId="25" borderId="10" xfId="0" applyNumberFormat="1" applyFont="1" applyFill="1" applyBorder="1" applyAlignment="1">
      <alignment horizontal="center" vertical="center" wrapText="1"/>
    </xf>
    <xf numFmtId="185" fontId="47" fillId="25" borderId="10" xfId="0" applyNumberFormat="1" applyFont="1" applyFill="1" applyBorder="1" applyAlignment="1">
      <alignment horizontal="left" vertical="center"/>
    </xf>
    <xf numFmtId="0" fontId="52" fillId="25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center" vertical="center" wrapText="1"/>
    </xf>
    <xf numFmtId="0" fontId="47" fillId="25" borderId="11" xfId="0" applyFont="1" applyFill="1" applyBorder="1" applyAlignment="1">
      <alignment horizontal="left" vertical="center" wrapText="1"/>
    </xf>
    <xf numFmtId="0" fontId="47" fillId="25" borderId="12" xfId="0" applyFont="1" applyFill="1" applyBorder="1" applyAlignment="1">
      <alignment horizontal="left" vertical="center" wrapText="1"/>
    </xf>
    <xf numFmtId="0" fontId="13" fillId="25" borderId="11" xfId="0" applyFont="1" applyFill="1" applyBorder="1" applyAlignment="1">
      <alignment horizontal="left" vertical="center" wrapText="1"/>
    </xf>
    <xf numFmtId="0" fontId="13" fillId="25" borderId="12" xfId="0" applyFont="1" applyFill="1" applyBorder="1" applyAlignment="1">
      <alignment horizontal="left" vertical="center" wrapText="1"/>
    </xf>
    <xf numFmtId="185" fontId="13" fillId="25" borderId="11" xfId="0" applyNumberFormat="1" applyFont="1" applyFill="1" applyBorder="1" applyAlignment="1">
      <alignment horizontal="left" vertical="center" wrapText="1"/>
    </xf>
    <xf numFmtId="185" fontId="13" fillId="25" borderId="12" xfId="0" applyNumberFormat="1" applyFont="1" applyFill="1" applyBorder="1" applyAlignment="1">
      <alignment horizontal="left" vertical="center" wrapText="1"/>
    </xf>
    <xf numFmtId="0" fontId="13" fillId="25" borderId="11" xfId="0" applyNumberFormat="1" applyFont="1" applyFill="1" applyBorder="1" applyAlignment="1">
      <alignment horizontal="left" vertical="center" wrapText="1"/>
    </xf>
    <xf numFmtId="0" fontId="14" fillId="25" borderId="12" xfId="0" applyFont="1" applyFill="1" applyBorder="1" applyAlignment="1">
      <alignment horizontal="left"/>
    </xf>
    <xf numFmtId="0" fontId="13" fillId="25" borderId="12" xfId="0" applyNumberFormat="1" applyFont="1" applyFill="1" applyBorder="1" applyAlignment="1">
      <alignment horizontal="left" vertical="center" wrapText="1"/>
    </xf>
    <xf numFmtId="185" fontId="47" fillId="25" borderId="11" xfId="0" applyNumberFormat="1" applyFont="1" applyFill="1" applyBorder="1" applyAlignment="1">
      <alignment horizontal="left" vertical="center" wrapText="1"/>
    </xf>
    <xf numFmtId="185" fontId="47" fillId="25" borderId="12" xfId="0" applyNumberFormat="1" applyFont="1" applyFill="1" applyBorder="1" applyAlignment="1">
      <alignment horizontal="left" vertical="center" wrapText="1"/>
    </xf>
    <xf numFmtId="185" fontId="13" fillId="25" borderId="13" xfId="0" applyNumberFormat="1" applyFont="1" applyFill="1" applyBorder="1" applyAlignment="1">
      <alignment horizontal="left" vertical="center" wrapText="1"/>
    </xf>
    <xf numFmtId="185" fontId="13" fillId="25" borderId="14" xfId="0" applyNumberFormat="1" applyFont="1" applyFill="1" applyBorder="1" applyAlignment="1">
      <alignment horizontal="left" vertical="center" wrapText="1"/>
    </xf>
    <xf numFmtId="185" fontId="13" fillId="25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80" zoomScaleNormal="80" zoomScalePageLayoutView="0" workbookViewId="0" topLeftCell="A1">
      <pane xSplit="2" ySplit="3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8" sqref="H38:I38"/>
    </sheetView>
  </sheetViews>
  <sheetFormatPr defaultColWidth="9.140625" defaultRowHeight="12.75"/>
  <cols>
    <col min="1" max="1" width="35.8515625" style="11" customWidth="1"/>
    <col min="2" max="2" width="30.8515625" style="53" customWidth="1"/>
    <col min="3" max="3" width="20.421875" style="11" customWidth="1"/>
    <col min="4" max="4" width="15.57421875" style="11" customWidth="1"/>
    <col min="5" max="5" width="15.7109375" style="11" customWidth="1"/>
    <col min="6" max="7" width="13.7109375" style="11" customWidth="1"/>
    <col min="8" max="8" width="62.8515625" style="11" customWidth="1"/>
    <col min="9" max="9" width="58.140625" style="27" customWidth="1"/>
    <col min="10" max="10" width="10.28125" style="11" customWidth="1"/>
    <col min="11" max="11" width="10.57421875" style="11" customWidth="1"/>
    <col min="12" max="12" width="10.00390625" style="11" customWidth="1"/>
    <col min="13" max="14" width="10.421875" style="11" customWidth="1"/>
    <col min="15" max="16384" width="9.140625" style="11" customWidth="1"/>
  </cols>
  <sheetData>
    <row r="1" spans="1:14" s="3" customFormat="1" ht="46.5" customHeight="1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</row>
    <row r="2" spans="1:14" ht="20.25" customHeight="1">
      <c r="A2" s="4"/>
      <c r="B2" s="5"/>
      <c r="C2" s="4"/>
      <c r="D2" s="4"/>
      <c r="E2" s="4"/>
      <c r="F2" s="6"/>
      <c r="G2" s="6"/>
      <c r="H2" s="7"/>
      <c r="I2" s="8" t="s">
        <v>10</v>
      </c>
      <c r="J2" s="9"/>
      <c r="K2" s="9"/>
      <c r="L2" s="9"/>
      <c r="M2" s="9"/>
      <c r="N2" s="10"/>
    </row>
    <row r="3" spans="1:22" s="16" customFormat="1" ht="93.75" customHeight="1">
      <c r="A3" s="12" t="s">
        <v>8</v>
      </c>
      <c r="B3" s="12" t="s">
        <v>11</v>
      </c>
      <c r="C3" s="13" t="s">
        <v>111</v>
      </c>
      <c r="D3" s="13" t="s">
        <v>71</v>
      </c>
      <c r="E3" s="13" t="s">
        <v>72</v>
      </c>
      <c r="F3" s="13" t="s">
        <v>73</v>
      </c>
      <c r="G3" s="13" t="s">
        <v>74</v>
      </c>
      <c r="H3" s="13" t="s">
        <v>84</v>
      </c>
      <c r="I3" s="13" t="s">
        <v>85</v>
      </c>
      <c r="J3" s="14"/>
      <c r="K3" s="14"/>
      <c r="L3" s="15"/>
      <c r="M3" s="15"/>
      <c r="N3" s="14"/>
      <c r="O3" s="14"/>
      <c r="P3" s="15"/>
      <c r="Q3" s="15"/>
      <c r="R3" s="15"/>
      <c r="S3" s="15"/>
      <c r="T3" s="15"/>
      <c r="U3" s="15"/>
      <c r="V3" s="15"/>
    </row>
    <row r="4" spans="1:27" s="23" customFormat="1" ht="57.75" customHeight="1">
      <c r="A4" s="17" t="s">
        <v>65</v>
      </c>
      <c r="B4" s="12" t="s">
        <v>64</v>
      </c>
      <c r="C4" s="18">
        <f>C17+C32</f>
        <v>795812.9</v>
      </c>
      <c r="D4" s="18">
        <f>D17+D32</f>
        <v>891691.1000000001</v>
      </c>
      <c r="E4" s="18">
        <f>E17+E32</f>
        <v>907974.8</v>
      </c>
      <c r="F4" s="18">
        <f aca="true" t="shared" si="0" ref="F4:F15">E4/C4*100-100</f>
        <v>14.094003753897425</v>
      </c>
      <c r="G4" s="18">
        <f aca="true" t="shared" si="1" ref="G4:G15">E4/D4*100-100</f>
        <v>1.8261593056160308</v>
      </c>
      <c r="H4" s="19"/>
      <c r="I4" s="19"/>
      <c r="J4" s="20"/>
      <c r="K4" s="20"/>
      <c r="L4" s="20"/>
      <c r="M4" s="20"/>
      <c r="N4" s="20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7" customFormat="1" ht="85.5" customHeight="1">
      <c r="A5" s="17" t="s">
        <v>50</v>
      </c>
      <c r="B5" s="12" t="s">
        <v>12</v>
      </c>
      <c r="C5" s="18">
        <v>493656.2</v>
      </c>
      <c r="D5" s="18">
        <v>513385.7</v>
      </c>
      <c r="E5" s="18">
        <v>535517.5</v>
      </c>
      <c r="F5" s="18">
        <f t="shared" si="0"/>
        <v>8.479848931300765</v>
      </c>
      <c r="G5" s="18">
        <f t="shared" si="1"/>
        <v>4.3109498375198285</v>
      </c>
      <c r="H5" s="57" t="s">
        <v>75</v>
      </c>
      <c r="I5" s="58"/>
      <c r="J5" s="24"/>
      <c r="K5" s="24"/>
      <c r="L5" s="24"/>
      <c r="M5" s="24"/>
      <c r="N5" s="24"/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31" customFormat="1" ht="127.5" customHeight="1">
      <c r="A6" s="17" t="s">
        <v>51</v>
      </c>
      <c r="B6" s="12" t="s">
        <v>13</v>
      </c>
      <c r="C6" s="18">
        <v>11050</v>
      </c>
      <c r="D6" s="18">
        <v>12550</v>
      </c>
      <c r="E6" s="18">
        <v>13303.7</v>
      </c>
      <c r="F6" s="18">
        <f t="shared" si="0"/>
        <v>20.39547511312219</v>
      </c>
      <c r="G6" s="18">
        <f t="shared" si="1"/>
        <v>6.00557768924304</v>
      </c>
      <c r="H6" s="59" t="s">
        <v>91</v>
      </c>
      <c r="I6" s="60"/>
      <c r="J6" s="28"/>
      <c r="K6" s="28"/>
      <c r="L6" s="28"/>
      <c r="M6" s="28"/>
      <c r="N6" s="28"/>
      <c r="O6" s="2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s="31" customFormat="1" ht="30" customHeight="1">
      <c r="A7" s="17" t="s">
        <v>4</v>
      </c>
      <c r="B7" s="12" t="s">
        <v>14</v>
      </c>
      <c r="C7" s="18">
        <f>C8+C9+C10+C11</f>
        <v>127103.1</v>
      </c>
      <c r="D7" s="18">
        <f>D8+D9+D10+D11</f>
        <v>150416</v>
      </c>
      <c r="E7" s="18">
        <f>E8+E9+E10+E11</f>
        <v>152030.19999999998</v>
      </c>
      <c r="F7" s="18">
        <f t="shared" si="0"/>
        <v>19.611716787395423</v>
      </c>
      <c r="G7" s="18">
        <f t="shared" si="1"/>
        <v>1.0731571109456155</v>
      </c>
      <c r="H7" s="64"/>
      <c r="I7" s="65"/>
      <c r="J7" s="28"/>
      <c r="K7" s="28"/>
      <c r="L7" s="28"/>
      <c r="M7" s="28"/>
      <c r="N7" s="28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s="27" customFormat="1" ht="162" customHeight="1">
      <c r="A8" s="32" t="s">
        <v>5</v>
      </c>
      <c r="B8" s="33" t="s">
        <v>18</v>
      </c>
      <c r="C8" s="34">
        <v>96300.1</v>
      </c>
      <c r="D8" s="34">
        <v>124000</v>
      </c>
      <c r="E8" s="34">
        <v>125614.4</v>
      </c>
      <c r="F8" s="34">
        <f t="shared" si="0"/>
        <v>30.440570674381405</v>
      </c>
      <c r="G8" s="34">
        <f t="shared" si="1"/>
        <v>1.3019354838709631</v>
      </c>
      <c r="H8" s="57" t="s">
        <v>76</v>
      </c>
      <c r="I8" s="58"/>
      <c r="J8" s="24"/>
      <c r="K8" s="24"/>
      <c r="L8" s="24"/>
      <c r="M8" s="24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27" customFormat="1" ht="66" customHeight="1">
      <c r="A9" s="32" t="s">
        <v>67</v>
      </c>
      <c r="B9" s="33" t="s">
        <v>17</v>
      </c>
      <c r="C9" s="34">
        <v>22307</v>
      </c>
      <c r="D9" s="34">
        <v>19000</v>
      </c>
      <c r="E9" s="34">
        <v>18667.7</v>
      </c>
      <c r="F9" s="34">
        <f t="shared" si="0"/>
        <v>-16.314609763751292</v>
      </c>
      <c r="G9" s="34">
        <f t="shared" si="1"/>
        <v>-1.7489473684210566</v>
      </c>
      <c r="H9" s="57" t="s">
        <v>96</v>
      </c>
      <c r="I9" s="58"/>
      <c r="J9" s="24"/>
      <c r="K9" s="24"/>
      <c r="L9" s="24"/>
      <c r="M9" s="24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27" customFormat="1" ht="70.5" customHeight="1">
      <c r="A10" s="32" t="s">
        <v>6</v>
      </c>
      <c r="B10" s="33" t="s">
        <v>16</v>
      </c>
      <c r="C10" s="34">
        <v>96</v>
      </c>
      <c r="D10" s="34">
        <v>16</v>
      </c>
      <c r="E10" s="34">
        <v>16.3</v>
      </c>
      <c r="F10" s="34">
        <f t="shared" si="0"/>
        <v>-83.02083333333333</v>
      </c>
      <c r="G10" s="34">
        <f t="shared" si="1"/>
        <v>1.875</v>
      </c>
      <c r="H10" s="61" t="s">
        <v>77</v>
      </c>
      <c r="I10" s="62"/>
      <c r="J10" s="24"/>
      <c r="K10" s="24"/>
      <c r="L10" s="24"/>
      <c r="M10" s="24"/>
      <c r="N10" s="24"/>
      <c r="O10" s="25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s="27" customFormat="1" ht="165.75" customHeight="1">
      <c r="A11" s="32" t="s">
        <v>7</v>
      </c>
      <c r="B11" s="33" t="s">
        <v>15</v>
      </c>
      <c r="C11" s="34">
        <v>8400</v>
      </c>
      <c r="D11" s="34">
        <v>7400</v>
      </c>
      <c r="E11" s="34">
        <v>7731.8</v>
      </c>
      <c r="F11" s="34">
        <f t="shared" si="0"/>
        <v>-7.954761904761895</v>
      </c>
      <c r="G11" s="34">
        <f t="shared" si="1"/>
        <v>4.483783783783778</v>
      </c>
      <c r="H11" s="32" t="s">
        <v>78</v>
      </c>
      <c r="I11" s="32" t="s">
        <v>90</v>
      </c>
      <c r="J11" s="24"/>
      <c r="K11" s="24"/>
      <c r="L11" s="24"/>
      <c r="M11" s="24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31" customFormat="1" ht="30" customHeight="1">
      <c r="A12" s="17" t="s">
        <v>53</v>
      </c>
      <c r="B12" s="12" t="s">
        <v>54</v>
      </c>
      <c r="C12" s="18">
        <f>C13+C14</f>
        <v>28962.6</v>
      </c>
      <c r="D12" s="18">
        <f>D13+D14</f>
        <v>39489.6</v>
      </c>
      <c r="E12" s="18">
        <f>E13+E14</f>
        <v>31204.1</v>
      </c>
      <c r="F12" s="18">
        <f t="shared" si="0"/>
        <v>7.739291361963367</v>
      </c>
      <c r="G12" s="18">
        <f t="shared" si="1"/>
        <v>-20.98147360317654</v>
      </c>
      <c r="H12" s="55"/>
      <c r="I12" s="56"/>
      <c r="J12" s="28"/>
      <c r="K12" s="28"/>
      <c r="L12" s="28"/>
      <c r="M12" s="28"/>
      <c r="N12" s="28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s="27" customFormat="1" ht="254.25" customHeight="1">
      <c r="A13" s="32" t="s">
        <v>55</v>
      </c>
      <c r="B13" s="33" t="s">
        <v>19</v>
      </c>
      <c r="C13" s="34">
        <v>9602.8</v>
      </c>
      <c r="D13" s="34">
        <v>20129.8</v>
      </c>
      <c r="E13" s="34">
        <v>13912.3</v>
      </c>
      <c r="F13" s="34">
        <f t="shared" si="0"/>
        <v>44.8775357187487</v>
      </c>
      <c r="G13" s="34">
        <f t="shared" si="1"/>
        <v>-30.887043090343667</v>
      </c>
      <c r="H13" s="32" t="s">
        <v>79</v>
      </c>
      <c r="I13" s="32" t="s">
        <v>97</v>
      </c>
      <c r="J13" s="24"/>
      <c r="K13" s="24"/>
      <c r="L13" s="24"/>
      <c r="M13" s="24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27" customFormat="1" ht="79.5" customHeight="1">
      <c r="A14" s="32" t="s">
        <v>56</v>
      </c>
      <c r="B14" s="33" t="s">
        <v>20</v>
      </c>
      <c r="C14" s="34">
        <v>19359.8</v>
      </c>
      <c r="D14" s="34">
        <v>19359.8</v>
      </c>
      <c r="E14" s="34">
        <v>17291.8</v>
      </c>
      <c r="F14" s="34">
        <f t="shared" si="0"/>
        <v>-10.681928532319546</v>
      </c>
      <c r="G14" s="34">
        <f t="shared" si="1"/>
        <v>-10.681928532319546</v>
      </c>
      <c r="H14" s="61" t="s">
        <v>98</v>
      </c>
      <c r="I14" s="63"/>
      <c r="J14" s="24"/>
      <c r="K14" s="24"/>
      <c r="L14" s="24"/>
      <c r="M14" s="24"/>
      <c r="N14" s="24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31" customFormat="1" ht="104.25" customHeight="1">
      <c r="A15" s="17" t="s">
        <v>57</v>
      </c>
      <c r="B15" s="12" t="s">
        <v>21</v>
      </c>
      <c r="C15" s="18">
        <v>6150</v>
      </c>
      <c r="D15" s="18">
        <v>6318</v>
      </c>
      <c r="E15" s="18">
        <v>6368.4</v>
      </c>
      <c r="F15" s="18">
        <f t="shared" si="0"/>
        <v>3.551219512195132</v>
      </c>
      <c r="G15" s="18">
        <f t="shared" si="1"/>
        <v>0.7977207977207996</v>
      </c>
      <c r="H15" s="57" t="s">
        <v>80</v>
      </c>
      <c r="I15" s="58"/>
      <c r="J15" s="28"/>
      <c r="K15" s="28"/>
      <c r="L15" s="28"/>
      <c r="M15" s="28"/>
      <c r="N15" s="28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s="27" customFormat="1" ht="42" customHeight="1">
      <c r="A16" s="17" t="s">
        <v>58</v>
      </c>
      <c r="B16" s="12" t="s">
        <v>22</v>
      </c>
      <c r="C16" s="34">
        <v>0</v>
      </c>
      <c r="D16" s="34">
        <v>0</v>
      </c>
      <c r="E16" s="34">
        <v>0</v>
      </c>
      <c r="F16" s="18">
        <v>0</v>
      </c>
      <c r="G16" s="18">
        <v>0</v>
      </c>
      <c r="H16" s="35"/>
      <c r="I16" s="35"/>
      <c r="J16" s="24"/>
      <c r="K16" s="24"/>
      <c r="L16" s="24"/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27" customFormat="1" ht="32.25" customHeight="1">
      <c r="A17" s="17" t="s">
        <v>0</v>
      </c>
      <c r="B17" s="12"/>
      <c r="C17" s="18">
        <f>C5+C6+C7+C15+C16+C12</f>
        <v>666921.9</v>
      </c>
      <c r="D17" s="18">
        <f>D5+D6+D7+D13+D14+D15+D16</f>
        <v>722159.3</v>
      </c>
      <c r="E17" s="18">
        <f>E5+E6+E7+E13+E14+E15+E16</f>
        <v>738423.9</v>
      </c>
      <c r="F17" s="18">
        <f aca="true" t="shared" si="2" ref="F17:F30">E17/C17*100-100</f>
        <v>10.72119539034479</v>
      </c>
      <c r="G17" s="18">
        <f aca="true" t="shared" si="3" ref="G17:G41">E17/D17*100-100</f>
        <v>2.252217758602555</v>
      </c>
      <c r="H17" s="36"/>
      <c r="I17" s="36"/>
      <c r="J17" s="28"/>
      <c r="K17" s="28"/>
      <c r="L17" s="28"/>
      <c r="M17" s="28"/>
      <c r="N17" s="28"/>
      <c r="O17" s="29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27" customFormat="1" ht="46.5" customHeight="1">
      <c r="A18" s="17" t="s">
        <v>44</v>
      </c>
      <c r="B18" s="12" t="s">
        <v>23</v>
      </c>
      <c r="C18" s="18">
        <f>SUM(C19+C20+C21+C22)</f>
        <v>89571.90000000001</v>
      </c>
      <c r="D18" s="18">
        <f>SUM(D19+D20+D21+D22)</f>
        <v>101931.3</v>
      </c>
      <c r="E18" s="18">
        <f>SUM(E19+E20+E21+E22)</f>
        <v>102098.8</v>
      </c>
      <c r="F18" s="18">
        <f t="shared" si="2"/>
        <v>13.985301193789553</v>
      </c>
      <c r="G18" s="18">
        <f t="shared" si="3"/>
        <v>0.164326364914416</v>
      </c>
      <c r="H18" s="36"/>
      <c r="I18" s="36"/>
      <c r="J18" s="28"/>
      <c r="K18" s="28"/>
      <c r="L18" s="28"/>
      <c r="M18" s="28"/>
      <c r="N18" s="28"/>
      <c r="O18" s="29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27" customFormat="1" ht="142.5" customHeight="1">
      <c r="A19" s="32" t="s">
        <v>66</v>
      </c>
      <c r="B19" s="33" t="s">
        <v>28</v>
      </c>
      <c r="C19" s="34">
        <v>903.1</v>
      </c>
      <c r="D19" s="34">
        <v>170.3</v>
      </c>
      <c r="E19" s="34">
        <v>170.3</v>
      </c>
      <c r="F19" s="34">
        <f t="shared" si="2"/>
        <v>-81.14273059461854</v>
      </c>
      <c r="G19" s="34">
        <f t="shared" si="3"/>
        <v>0</v>
      </c>
      <c r="H19" s="37" t="s">
        <v>112</v>
      </c>
      <c r="I19" s="35"/>
      <c r="J19" s="28"/>
      <c r="K19" s="28"/>
      <c r="L19" s="28"/>
      <c r="M19" s="28"/>
      <c r="N19" s="28"/>
      <c r="O19" s="29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41" customFormat="1" ht="88.5" customHeight="1">
      <c r="A20" s="32" t="s">
        <v>24</v>
      </c>
      <c r="B20" s="33" t="s">
        <v>29</v>
      </c>
      <c r="C20" s="38">
        <v>74364.1</v>
      </c>
      <c r="D20" s="38">
        <v>71786</v>
      </c>
      <c r="E20" s="38">
        <v>72428.8</v>
      </c>
      <c r="F20" s="34">
        <f t="shared" si="2"/>
        <v>-2.6024654369514337</v>
      </c>
      <c r="G20" s="34">
        <f t="shared" si="3"/>
        <v>0.8954392221324383</v>
      </c>
      <c r="H20" s="57" t="s">
        <v>99</v>
      </c>
      <c r="I20" s="58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s="31" customFormat="1" ht="84.75" customHeight="1">
      <c r="A21" s="32" t="s">
        <v>68</v>
      </c>
      <c r="B21" s="33" t="s">
        <v>30</v>
      </c>
      <c r="C21" s="34">
        <v>0</v>
      </c>
      <c r="D21" s="34">
        <v>429</v>
      </c>
      <c r="E21" s="34">
        <v>429</v>
      </c>
      <c r="F21" s="34">
        <v>0</v>
      </c>
      <c r="G21" s="34">
        <f t="shared" si="3"/>
        <v>0</v>
      </c>
      <c r="H21" s="57" t="s">
        <v>113</v>
      </c>
      <c r="I21" s="58"/>
      <c r="J21" s="28"/>
      <c r="K21" s="28"/>
      <c r="L21" s="28"/>
      <c r="M21" s="28"/>
      <c r="N21" s="28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s="27" customFormat="1" ht="183.75" customHeight="1">
      <c r="A22" s="32" t="s">
        <v>69</v>
      </c>
      <c r="B22" s="33" t="s">
        <v>31</v>
      </c>
      <c r="C22" s="34">
        <v>14304.7</v>
      </c>
      <c r="D22" s="34">
        <v>29546</v>
      </c>
      <c r="E22" s="34">
        <v>29070.7</v>
      </c>
      <c r="F22" s="34">
        <f t="shared" si="2"/>
        <v>103.2248142218991</v>
      </c>
      <c r="G22" s="34">
        <f t="shared" si="3"/>
        <v>-1.6086779936370448</v>
      </c>
      <c r="H22" s="42" t="s">
        <v>81</v>
      </c>
      <c r="I22" s="35" t="s">
        <v>100</v>
      </c>
      <c r="J22" s="24"/>
      <c r="K22" s="24"/>
      <c r="L22" s="24"/>
      <c r="M22" s="24"/>
      <c r="N22" s="24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31" customFormat="1" ht="84" customHeight="1">
      <c r="A23" s="17" t="s">
        <v>9</v>
      </c>
      <c r="B23" s="12" t="s">
        <v>32</v>
      </c>
      <c r="C23" s="18">
        <v>288.4</v>
      </c>
      <c r="D23" s="18">
        <v>1288.4</v>
      </c>
      <c r="E23" s="18">
        <v>1365.2</v>
      </c>
      <c r="F23" s="18">
        <f t="shared" si="2"/>
        <v>373.370319001387</v>
      </c>
      <c r="G23" s="18">
        <f t="shared" si="3"/>
        <v>5.96088171375348</v>
      </c>
      <c r="H23" s="57" t="s">
        <v>82</v>
      </c>
      <c r="I23" s="58"/>
      <c r="J23" s="28"/>
      <c r="K23" s="28"/>
      <c r="L23" s="28"/>
      <c r="M23" s="28"/>
      <c r="N23" s="28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s="31" customFormat="1" ht="63" customHeight="1">
      <c r="A24" s="17" t="s">
        <v>33</v>
      </c>
      <c r="B24" s="12" t="s">
        <v>34</v>
      </c>
      <c r="C24" s="18">
        <f>C25+C26</f>
        <v>2106</v>
      </c>
      <c r="D24" s="18">
        <f>D25+D26</f>
        <v>995</v>
      </c>
      <c r="E24" s="18">
        <f>E25+E26</f>
        <v>1003.7</v>
      </c>
      <c r="F24" s="18">
        <f t="shared" si="2"/>
        <v>-52.34093067426401</v>
      </c>
      <c r="G24" s="18">
        <f t="shared" si="3"/>
        <v>0.8743718592964882</v>
      </c>
      <c r="H24" s="43" t="s">
        <v>93</v>
      </c>
      <c r="I24" s="43"/>
      <c r="J24" s="28"/>
      <c r="K24" s="28"/>
      <c r="L24" s="28"/>
      <c r="M24" s="28"/>
      <c r="N24" s="28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s="27" customFormat="1" ht="107.25" customHeight="1">
      <c r="A25" s="32" t="s">
        <v>59</v>
      </c>
      <c r="B25" s="33" t="s">
        <v>61</v>
      </c>
      <c r="C25" s="34">
        <v>106</v>
      </c>
      <c r="D25" s="34">
        <v>65</v>
      </c>
      <c r="E25" s="34">
        <v>68.5</v>
      </c>
      <c r="F25" s="34">
        <f t="shared" si="2"/>
        <v>-35.37735849056604</v>
      </c>
      <c r="G25" s="34">
        <f t="shared" si="3"/>
        <v>5.384615384615387</v>
      </c>
      <c r="H25" s="43" t="s">
        <v>92</v>
      </c>
      <c r="I25" s="44" t="s">
        <v>95</v>
      </c>
      <c r="J25" s="24"/>
      <c r="K25" s="24"/>
      <c r="L25" s="24"/>
      <c r="M25" s="24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27" customFormat="1" ht="94.5" customHeight="1">
      <c r="A26" s="32" t="s">
        <v>60</v>
      </c>
      <c r="B26" s="33" t="s">
        <v>62</v>
      </c>
      <c r="C26" s="34">
        <v>2000</v>
      </c>
      <c r="D26" s="34">
        <v>930</v>
      </c>
      <c r="E26" s="34">
        <v>935.2</v>
      </c>
      <c r="F26" s="34">
        <f t="shared" si="2"/>
        <v>-53.239999999999995</v>
      </c>
      <c r="G26" s="34">
        <f t="shared" si="3"/>
        <v>0.5591397849462396</v>
      </c>
      <c r="H26" s="59" t="s">
        <v>94</v>
      </c>
      <c r="I26" s="60"/>
      <c r="J26" s="24"/>
      <c r="K26" s="24"/>
      <c r="L26" s="24"/>
      <c r="M26" s="24"/>
      <c r="N26" s="24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27" customFormat="1" ht="51.75" customHeight="1">
      <c r="A27" s="17" t="s">
        <v>45</v>
      </c>
      <c r="B27" s="12" t="s">
        <v>35</v>
      </c>
      <c r="C27" s="18">
        <f>C28+C29</f>
        <v>28635.9</v>
      </c>
      <c r="D27" s="18">
        <f>D28+D29</f>
        <v>55466</v>
      </c>
      <c r="E27" s="18">
        <f>E28+E29</f>
        <v>54523.3</v>
      </c>
      <c r="F27" s="18">
        <f t="shared" si="2"/>
        <v>90.40190809438502</v>
      </c>
      <c r="G27" s="18">
        <f t="shared" si="3"/>
        <v>-1.699599754804737</v>
      </c>
      <c r="H27" s="64"/>
      <c r="I27" s="65"/>
      <c r="J27" s="24"/>
      <c r="K27" s="24"/>
      <c r="L27" s="24"/>
      <c r="M27" s="24"/>
      <c r="N27" s="24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27" customFormat="1" ht="246.75" customHeight="1">
      <c r="A28" s="32" t="s">
        <v>26</v>
      </c>
      <c r="B28" s="33" t="s">
        <v>36</v>
      </c>
      <c r="C28" s="34">
        <v>27965</v>
      </c>
      <c r="D28" s="34">
        <v>52525.7</v>
      </c>
      <c r="E28" s="34">
        <v>51570</v>
      </c>
      <c r="F28" s="34">
        <f t="shared" si="2"/>
        <v>84.40908278204898</v>
      </c>
      <c r="G28" s="34">
        <f t="shared" si="3"/>
        <v>-1.8194902685732899</v>
      </c>
      <c r="H28" s="32" t="s">
        <v>83</v>
      </c>
      <c r="I28" s="32" t="s">
        <v>101</v>
      </c>
      <c r="J28" s="24"/>
      <c r="K28" s="24"/>
      <c r="L28" s="24"/>
      <c r="M28" s="24"/>
      <c r="N28" s="24"/>
      <c r="O28" s="2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27" customFormat="1" ht="80.25" customHeight="1">
      <c r="A29" s="32" t="s">
        <v>25</v>
      </c>
      <c r="B29" s="33" t="s">
        <v>37</v>
      </c>
      <c r="C29" s="34">
        <v>670.9</v>
      </c>
      <c r="D29" s="34">
        <v>2940.3</v>
      </c>
      <c r="E29" s="34">
        <v>2953.3</v>
      </c>
      <c r="F29" s="34">
        <f t="shared" si="2"/>
        <v>340.1997317036817</v>
      </c>
      <c r="G29" s="34">
        <f t="shared" si="3"/>
        <v>0.4421317552630626</v>
      </c>
      <c r="H29" s="57" t="s">
        <v>102</v>
      </c>
      <c r="I29" s="58"/>
      <c r="J29" s="24"/>
      <c r="K29" s="24"/>
      <c r="L29" s="24"/>
      <c r="M29" s="24"/>
      <c r="N29" s="24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31" customFormat="1" ht="135" customHeight="1">
      <c r="A30" s="17" t="s">
        <v>2</v>
      </c>
      <c r="B30" s="12" t="s">
        <v>38</v>
      </c>
      <c r="C30" s="18">
        <v>8288.8</v>
      </c>
      <c r="D30" s="18">
        <v>9739.8</v>
      </c>
      <c r="E30" s="18">
        <v>10426.2</v>
      </c>
      <c r="F30" s="18">
        <f t="shared" si="2"/>
        <v>25.786603609690204</v>
      </c>
      <c r="G30" s="18">
        <f t="shared" si="3"/>
        <v>7.047372635988424</v>
      </c>
      <c r="H30" s="59" t="s">
        <v>103</v>
      </c>
      <c r="I30" s="60"/>
      <c r="J30" s="28"/>
      <c r="K30" s="28"/>
      <c r="L30" s="28"/>
      <c r="M30" s="28"/>
      <c r="N30" s="28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s="31" customFormat="1" ht="375.75" customHeight="1">
      <c r="A31" s="17" t="s">
        <v>3</v>
      </c>
      <c r="B31" s="12" t="s">
        <v>39</v>
      </c>
      <c r="C31" s="18">
        <v>0</v>
      </c>
      <c r="D31" s="18">
        <v>111.3</v>
      </c>
      <c r="E31" s="18">
        <v>133.7</v>
      </c>
      <c r="F31" s="18">
        <v>0</v>
      </c>
      <c r="G31" s="18">
        <f t="shared" si="3"/>
        <v>20.125786163522008</v>
      </c>
      <c r="H31" s="45"/>
      <c r="I31" s="46" t="s">
        <v>86</v>
      </c>
      <c r="J31" s="28"/>
      <c r="K31" s="28"/>
      <c r="L31" s="28"/>
      <c r="M31" s="28"/>
      <c r="N31" s="28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s="27" customFormat="1" ht="30" customHeight="1">
      <c r="A32" s="17" t="s">
        <v>1</v>
      </c>
      <c r="B32" s="12"/>
      <c r="C32" s="47">
        <f>C18+C23+C24+C27+C30+C31</f>
        <v>128891.00000000001</v>
      </c>
      <c r="D32" s="47">
        <f>D18+D23+D24+D27+D30+D31</f>
        <v>169531.8</v>
      </c>
      <c r="E32" s="47">
        <f>E18+E23+E24+E27+E30+E31</f>
        <v>169550.90000000002</v>
      </c>
      <c r="F32" s="18">
        <f aca="true" t="shared" si="4" ref="F32:F37">E32/C32*100-100</f>
        <v>31.545957436904047</v>
      </c>
      <c r="G32" s="18">
        <f t="shared" si="3"/>
        <v>0.011266322896361203</v>
      </c>
      <c r="H32" s="36"/>
      <c r="I32" s="36"/>
      <c r="J32" s="28"/>
      <c r="K32" s="48"/>
      <c r="L32" s="48"/>
      <c r="M32" s="48"/>
      <c r="N32" s="28"/>
      <c r="O32" s="29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27" customFormat="1" ht="46.5" customHeight="1">
      <c r="A33" s="17" t="s">
        <v>48</v>
      </c>
      <c r="B33" s="12" t="s">
        <v>43</v>
      </c>
      <c r="C33" s="18">
        <f>C34+C35+C36+C37</f>
        <v>2099602.0999999996</v>
      </c>
      <c r="D33" s="18">
        <f>D34+D35+D36+D37</f>
        <v>2818828.9999999995</v>
      </c>
      <c r="E33" s="18">
        <f>E34+E35+E36+E37</f>
        <v>2636007.7</v>
      </c>
      <c r="F33" s="18">
        <f t="shared" si="4"/>
        <v>25.547964540519402</v>
      </c>
      <c r="G33" s="18">
        <f t="shared" si="3"/>
        <v>-6.4857180055973345</v>
      </c>
      <c r="H33" s="66" t="s">
        <v>89</v>
      </c>
      <c r="I33" s="49"/>
      <c r="J33" s="28"/>
      <c r="K33" s="28"/>
      <c r="L33" s="28"/>
      <c r="M33" s="28"/>
      <c r="N33" s="28"/>
      <c r="O33" s="29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5" s="27" customFormat="1" ht="15" customHeight="1">
      <c r="A34" s="50" t="s">
        <v>40</v>
      </c>
      <c r="B34" s="34" t="s">
        <v>109</v>
      </c>
      <c r="C34" s="34">
        <v>531616.6</v>
      </c>
      <c r="D34" s="34">
        <v>661041.4</v>
      </c>
      <c r="E34" s="34">
        <v>661041.4</v>
      </c>
      <c r="F34" s="18">
        <f t="shared" si="4"/>
        <v>24.3455151701433</v>
      </c>
      <c r="G34" s="18">
        <f t="shared" si="3"/>
        <v>0</v>
      </c>
      <c r="H34" s="67"/>
      <c r="I34" s="49"/>
      <c r="J34" s="24"/>
      <c r="K34" s="24"/>
      <c r="L34" s="24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27" customFormat="1" ht="105.75" customHeight="1">
      <c r="A35" s="50" t="s">
        <v>41</v>
      </c>
      <c r="B35" s="34" t="s">
        <v>108</v>
      </c>
      <c r="C35" s="34">
        <v>240725.6</v>
      </c>
      <c r="D35" s="34">
        <v>786465.5</v>
      </c>
      <c r="E35" s="34">
        <v>605419.5</v>
      </c>
      <c r="F35" s="18">
        <f t="shared" si="4"/>
        <v>151.49776342856765</v>
      </c>
      <c r="G35" s="18">
        <f t="shared" si="3"/>
        <v>-23.020208769488306</v>
      </c>
      <c r="H35" s="67"/>
      <c r="I35" s="43" t="s">
        <v>104</v>
      </c>
      <c r="J35" s="24"/>
      <c r="K35" s="24"/>
      <c r="L35" s="24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27" customFormat="1" ht="20.25" customHeight="1">
      <c r="A36" s="50" t="s">
        <v>52</v>
      </c>
      <c r="B36" s="34" t="s">
        <v>107</v>
      </c>
      <c r="C36" s="34">
        <v>1323915.4</v>
      </c>
      <c r="D36" s="34">
        <v>1347278.2</v>
      </c>
      <c r="E36" s="34">
        <v>1346884.8</v>
      </c>
      <c r="F36" s="18">
        <f t="shared" si="4"/>
        <v>1.7349598018121242</v>
      </c>
      <c r="G36" s="18">
        <f t="shared" si="3"/>
        <v>-0.029199611483349486</v>
      </c>
      <c r="H36" s="67"/>
      <c r="I36" s="49"/>
      <c r="J36" s="24"/>
      <c r="K36" s="24"/>
      <c r="L36" s="24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s="27" customFormat="1" ht="56.25" customHeight="1">
      <c r="A37" s="50" t="s">
        <v>42</v>
      </c>
      <c r="B37" s="34" t="s">
        <v>106</v>
      </c>
      <c r="C37" s="34">
        <v>3344.5</v>
      </c>
      <c r="D37" s="34">
        <v>24043.9</v>
      </c>
      <c r="E37" s="34">
        <v>22662</v>
      </c>
      <c r="F37" s="18">
        <f t="shared" si="4"/>
        <v>577.5900732545971</v>
      </c>
      <c r="G37" s="18">
        <f t="shared" si="3"/>
        <v>-5.747403707385246</v>
      </c>
      <c r="H37" s="68"/>
      <c r="I37" s="43" t="s">
        <v>105</v>
      </c>
      <c r="J37" s="24"/>
      <c r="K37" s="24"/>
      <c r="L37" s="24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s="27" customFormat="1" ht="104.25" customHeight="1">
      <c r="A38" s="17" t="s">
        <v>49</v>
      </c>
      <c r="B38" s="18" t="s">
        <v>46</v>
      </c>
      <c r="C38" s="51">
        <v>0</v>
      </c>
      <c r="D38" s="51">
        <v>81009.4</v>
      </c>
      <c r="E38" s="51">
        <v>81009.4</v>
      </c>
      <c r="F38" s="18">
        <v>0</v>
      </c>
      <c r="G38" s="18">
        <f t="shared" si="3"/>
        <v>0</v>
      </c>
      <c r="H38" s="59" t="s">
        <v>87</v>
      </c>
      <c r="I38" s="60"/>
      <c r="J38" s="24"/>
      <c r="K38" s="24"/>
      <c r="L38" s="24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27" customFormat="1" ht="63.75" customHeight="1">
      <c r="A39" s="17" t="s">
        <v>70</v>
      </c>
      <c r="B39" s="18" t="s">
        <v>47</v>
      </c>
      <c r="C39" s="18">
        <v>0</v>
      </c>
      <c r="D39" s="18">
        <v>-671.4</v>
      </c>
      <c r="E39" s="18">
        <v>-671.4</v>
      </c>
      <c r="F39" s="18">
        <v>0</v>
      </c>
      <c r="G39" s="18">
        <f t="shared" si="3"/>
        <v>0</v>
      </c>
      <c r="H39" s="59" t="s">
        <v>88</v>
      </c>
      <c r="I39" s="60"/>
      <c r="J39" s="24"/>
      <c r="K39" s="24"/>
      <c r="L39" s="24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s="27" customFormat="1" ht="40.5" customHeight="1">
      <c r="A40" s="17" t="s">
        <v>27</v>
      </c>
      <c r="B40" s="18"/>
      <c r="C40" s="18">
        <f>SUM(C34+C35+C36+C37+C38+C39)</f>
        <v>2099602.0999999996</v>
      </c>
      <c r="D40" s="18">
        <f>SUM(D34+D35+D36+D37+D38+D39)</f>
        <v>2899166.9999999995</v>
      </c>
      <c r="E40" s="18">
        <f>SUM(E34+E35+E36+E37+E38+E39)</f>
        <v>2716345.7</v>
      </c>
      <c r="F40" s="18">
        <f>E40/C40*100-100</f>
        <v>29.374308589232243</v>
      </c>
      <c r="G40" s="18">
        <f t="shared" si="3"/>
        <v>-6.3059941010641865</v>
      </c>
      <c r="H40" s="52"/>
      <c r="I40" s="52"/>
      <c r="J40" s="28"/>
      <c r="K40" s="28"/>
      <c r="L40" s="28"/>
      <c r="M40" s="29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s="27" customFormat="1" ht="37.5" customHeight="1">
      <c r="A41" s="17" t="s">
        <v>63</v>
      </c>
      <c r="B41" s="18"/>
      <c r="C41" s="18">
        <f>C4+C40</f>
        <v>2895414.9999999995</v>
      </c>
      <c r="D41" s="18">
        <f>D4+D40</f>
        <v>3790858.0999999996</v>
      </c>
      <c r="E41" s="18">
        <f>E4+E40</f>
        <v>3624320.5</v>
      </c>
      <c r="F41" s="18">
        <f>E41/C41*100-100</f>
        <v>25.17447412547081</v>
      </c>
      <c r="G41" s="18">
        <f t="shared" si="3"/>
        <v>-4.393137268841571</v>
      </c>
      <c r="H41" s="52"/>
      <c r="I41" s="52"/>
      <c r="J41" s="28"/>
      <c r="K41" s="28"/>
      <c r="L41" s="28"/>
      <c r="M41" s="29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</sheetData>
  <sheetProtection/>
  <mergeCells count="20">
    <mergeCell ref="H39:I39"/>
    <mergeCell ref="H38:I38"/>
    <mergeCell ref="H7:I7"/>
    <mergeCell ref="H27:I27"/>
    <mergeCell ref="H15:I15"/>
    <mergeCell ref="H23:I23"/>
    <mergeCell ref="H30:I30"/>
    <mergeCell ref="H33:H37"/>
    <mergeCell ref="H26:I26"/>
    <mergeCell ref="H20:I20"/>
    <mergeCell ref="A1:I1"/>
    <mergeCell ref="H12:I12"/>
    <mergeCell ref="H29:I29"/>
    <mergeCell ref="H6:I6"/>
    <mergeCell ref="H9:I9"/>
    <mergeCell ref="H10:I10"/>
    <mergeCell ref="H14:I14"/>
    <mergeCell ref="H5:I5"/>
    <mergeCell ref="H8:I8"/>
    <mergeCell ref="H21:I21"/>
  </mergeCells>
  <printOptions/>
  <pageMargins left="0.15748031496062992" right="0.15748031496062992" top="0.35433070866141736" bottom="0.2362204724409449" header="0.31496062992125984" footer="0.07874015748031496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2020-03-26T08:46:06Z</cp:lastPrinted>
  <dcterms:created xsi:type="dcterms:W3CDTF">1996-10-08T23:32:33Z</dcterms:created>
  <dcterms:modified xsi:type="dcterms:W3CDTF">2020-03-26T08:57:54Z</dcterms:modified>
  <cp:category/>
  <cp:version/>
  <cp:contentType/>
  <cp:contentStatus/>
</cp:coreProperties>
</file>