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-2022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<sst xmlns="http://schemas.openxmlformats.org/spreadsheetml/2006/main" count="90" uniqueCount="87">
  <si>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ИТОГО НАЛОГОВЫХ ДОХОДОВ</t>
  </si>
  <si>
    <t>ИТОГО НЕНАЛОГОВЫХ ДОХОДОВ</t>
  </si>
  <si>
    <t>5. Штрафные санкции, возмещения ущерба</t>
  </si>
  <si>
    <t>6. Прочие неналоговые доходы</t>
  </si>
  <si>
    <t>3. Налоги на совокупный доход всего, в том числе:</t>
  </si>
  <si>
    <t>3.1. Упрощенная система налогообложения</t>
  </si>
  <si>
    <t xml:space="preserve">3.2. ЕН на вмененный доход </t>
  </si>
  <si>
    <t>3.3. Сельскохозяйственный налог</t>
  </si>
  <si>
    <t>3.4. Патентная система налогообложения</t>
  </si>
  <si>
    <t>Наименование доходов</t>
  </si>
  <si>
    <t>2. Плата за негативное воздействие на окружающую среду</t>
  </si>
  <si>
    <t>4.1. Доходы от реализации муниципального имущества</t>
  </si>
  <si>
    <t>4.2. Доходы от приватизации муниципального имущества</t>
  </si>
  <si>
    <t>4. Доходы от продажи материальных и нематериальных активов всего, в том числе:</t>
  </si>
  <si>
    <t>тыс.руб.</t>
  </si>
  <si>
    <t>Прочие безвозмездные поступления (в рамках соглашения о сотрудничестве между ПАО "Нефтяная компания "ЛУКОЙЛ" и Правительством ХМАО-Югры)</t>
  </si>
  <si>
    <t>Фактически поступило</t>
  </si>
  <si>
    <t>2017 год</t>
  </si>
  <si>
    <t>2018 год</t>
  </si>
  <si>
    <t>2019 год</t>
  </si>
  <si>
    <t>2016 год</t>
  </si>
  <si>
    <t>4.3.  Доходы от продажи земельных участков</t>
  </si>
  <si>
    <t>4.1.  Налог на имущество c физических лиц</t>
  </si>
  <si>
    <t>5. Государственная пошлина</t>
  </si>
  <si>
    <t xml:space="preserve"> 1.  Доходы от использования муниципального имущества, в том числе:</t>
  </si>
  <si>
    <t>Дотации</t>
  </si>
  <si>
    <t>Субсидии</t>
  </si>
  <si>
    <t>Субвенции на реализацию госполномочий</t>
  </si>
  <si>
    <t>Иные межбюджетные трансферты</t>
  </si>
  <si>
    <t>1.3. Прочие доходы от использования муниципального имущества</t>
  </si>
  <si>
    <t xml:space="preserve">1. 1. Доходы, получаемые в виде арендной платы за земельные участки
 </t>
  </si>
  <si>
    <t xml:space="preserve">1.2. Доходы от сдачи в аренду муниципального имущества
</t>
  </si>
  <si>
    <t xml:space="preserve">1. Налог на доходы физических лиц </t>
  </si>
  <si>
    <t>000 1 01 02000 01 0000 110</t>
  </si>
  <si>
    <t>000 1 05 00000 00 0000 000</t>
  </si>
  <si>
    <t>000 1 05 01000 00 0000 110</t>
  </si>
  <si>
    <t>000 1 06 06000 00 0000 110</t>
  </si>
  <si>
    <t>000 1 06 01000 00 0000 110</t>
  </si>
  <si>
    <t>000 1 06 00000 00 0000 000</t>
  </si>
  <si>
    <t>000 1 08 00000 00 0000 000</t>
  </si>
  <si>
    <t>000 1 03 02000 01 0000 110</t>
  </si>
  <si>
    <t>000 1 05 02000 02 0000 110</t>
  </si>
  <si>
    <t>000 1 05 03000 01 0000 110</t>
  </si>
  <si>
    <t>000 1 05 04000 02 0000 110</t>
  </si>
  <si>
    <t>Код бюджетной классификации</t>
  </si>
  <si>
    <t>000 1 11 00000 00 0000 000</t>
  </si>
  <si>
    <t>000 1 11 05000 00 0000 120</t>
  </si>
  <si>
    <t>000 1 11 09000 00 0000 120</t>
  </si>
  <si>
    <t>000 1 12 01000 01 0000 120</t>
  </si>
  <si>
    <t>000 1 13 00000 00 0000 000</t>
  </si>
  <si>
    <t>000 1 14 00000 00 0000 000</t>
  </si>
  <si>
    <t>000 1 14 06000 00 0000 430</t>
  </si>
  <si>
    <t>000 1 14 02000 00 0000 000</t>
  </si>
  <si>
    <t>000 1 16 00000 00 0000 000</t>
  </si>
  <si>
    <t>000 1 17 00000 00 0000 000</t>
  </si>
  <si>
    <t>000 2 00 00000 00 0000 000</t>
  </si>
  <si>
    <t>БЕЗВОЗМЕЗДНЫЕ ПОСТУПЛЕНИЯ ВСЕГО, В ТОМ ЧИСЛЕ:</t>
  </si>
  <si>
    <t xml:space="preserve">Прочие безвозмездные поступления, в том числе: </t>
  </si>
  <si>
    <t>000 1 00 00000 00 0000 000</t>
  </si>
  <si>
    <t>ИТОГО НАЛОГОВЫХ И НЕНАЛОГОВЫХ ДОХОДОВ, в том числе:</t>
  </si>
  <si>
    <t>ДОХОДЫ БЮДЖЕТА ГОРОДА УРАЙ ВСЕГО</t>
  </si>
  <si>
    <t>000 8 50 00000 00 0000 180</t>
  </si>
  <si>
    <t>000 1 13 01000 00 0000 130</t>
  </si>
  <si>
    <t>3.1.Доходы от оказания платных услуг (работ)</t>
  </si>
  <si>
    <t>3.2.Доходы от компенсации затрат государства</t>
  </si>
  <si>
    <t>000 1 13 02000 00 0000 130</t>
  </si>
  <si>
    <t>2.  Акцизы по подакцизным товарам (продукции), производимым на территории Российской Федерации (акцизы на нефтепродукты)</t>
  </si>
  <si>
    <t>3. Доходы от оказания услуг и компенсации затрат государства всего, в том числе:</t>
  </si>
  <si>
    <t>4. Налоги на имущество, в том числе:</t>
  </si>
  <si>
    <t>000 1 09 00000 00 0000 000</t>
  </si>
  <si>
    <t>6. Прочие отмененные налоги</t>
  </si>
  <si>
    <t>000 1 11 01000 00 0000 120;                                                                          000 1 11 07000 00 0000 120; 000 1 11 08000 00 0000 120</t>
  </si>
  <si>
    <t>2020 год</t>
  </si>
  <si>
    <t>Ожидаемое исполнение</t>
  </si>
  <si>
    <t>2021 год</t>
  </si>
  <si>
    <t>2022 год</t>
  </si>
  <si>
    <t>000 2 02 10000 00 0000 150</t>
  </si>
  <si>
    <t>000 2 02 20000 00 0000 150</t>
  </si>
  <si>
    <t>000 2 02 30000 00 0000 150</t>
  </si>
  <si>
    <t>000 2 02 40000 00 0000 150</t>
  </si>
  <si>
    <t>4.2. Транспортный налог</t>
  </si>
  <si>
    <t>4.3. Земельный налог</t>
  </si>
  <si>
    <t>000 1 06 04000 00 0000 110</t>
  </si>
  <si>
    <t>000 2 07 00000 00 0000 150</t>
  </si>
  <si>
    <t>000 2 07 00000 00 0000 150; 000  2 18 00000 00 0000 150; 000 2 19 00000 00 0000 150</t>
  </si>
  <si>
    <t>Сведения о доходах бюджета городского округа город Урай по видам доходов на очередной финансовый 2020 год и на плановый период 2021-2022 годов в сравнении с ожидаемым исполнением за текущий 2019 год и отчетом за 2016-2018 годы</t>
  </si>
  <si>
    <t>Планируемые поступления доходов (ПРОЕКТ)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</si>
</sst>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%"/>
    <numFmt numFmtId="182" formatCode="mmmm"/>
    <numFmt numFmtId="183" formatCode="mmm\ yy"/>
    <numFmt numFmtId="184" formatCode="_-* #,##0.0_р_._-;\-* #,##0.0_р_._-;_-* &quot;-&quot;??_р_._-;_-@_-"/>
    <numFmt numFmtId="185" formatCode="#,##0.0"/>
    <numFmt numFmtId="186" formatCode="0.0"/>
    <numFmt numFmtId="187" formatCode="[$-FC19]d\ mmmm\ yyyy\ &quot;г.&quot;"/>
    <numFmt numFmtId="188" formatCode="0.000%"/>
    <numFmt numFmtId="189" formatCode="#,##0.000"/>
    <numFmt numFmtId="190" formatCode="#,##0.0000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.00000_);_(* \(#,##0.00000\);_(* &quot;-&quot;??_);_(@_)"/>
    <numFmt numFmtId="201" formatCode="_(* #,##0.000000_);_(* \(#,##0.000000\);_(* &quot;-&quot;??_);_(@_)"/>
    <numFmt numFmtId="202" formatCode="0.000000"/>
    <numFmt numFmtId="203" formatCode="0.00000"/>
    <numFmt numFmtId="204" formatCode="0.0000"/>
    <numFmt numFmtId="205" formatCode="0.000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8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86"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6" fillId="0" borderId="0" xfId="6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center" vertical="center" wrapText="1"/>
    </xf>
    <xf numFmtId="185" fontId="6" fillId="25" borderId="11" xfId="6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left" vertical="center" wrapText="1"/>
    </xf>
    <xf numFmtId="4" fontId="6" fillId="25" borderId="11" xfId="6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85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>
      <alignment horizontal="left" vertical="center" wrapText="1"/>
    </xf>
    <xf numFmtId="185" fontId="7" fillId="0" borderId="12" xfId="0" applyNumberFormat="1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left" vertical="center" wrapText="1"/>
    </xf>
    <xf numFmtId="185" fontId="6" fillId="27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27" borderId="12" xfId="0" applyFont="1" applyFill="1" applyBorder="1" applyAlignment="1">
      <alignment horizontal="center" vertical="center" wrapText="1"/>
    </xf>
    <xf numFmtId="185" fontId="6" fillId="0" borderId="11" xfId="0" applyNumberFormat="1" applyFont="1" applyBorder="1" applyAlignment="1">
      <alignment horizontal="center" vertical="center" wrapText="1"/>
    </xf>
    <xf numFmtId="185" fontId="6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85" fontId="6" fillId="0" borderId="12" xfId="0" applyNumberFormat="1" applyFont="1" applyFill="1" applyBorder="1" applyAlignment="1">
      <alignment horizontal="center" vertical="center" wrapText="1"/>
    </xf>
    <xf numFmtId="185" fontId="6" fillId="0" borderId="12" xfId="0" applyNumberFormat="1" applyFont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185" fontId="6" fillId="8" borderId="12" xfId="0" applyNumberFormat="1" applyFont="1" applyFill="1" applyBorder="1" applyAlignment="1">
      <alignment horizontal="center" vertical="center" wrapText="1"/>
    </xf>
    <xf numFmtId="185" fontId="7" fillId="0" borderId="12" xfId="60" applyNumberFormat="1" applyFont="1" applyFill="1" applyBorder="1" applyAlignment="1">
      <alignment horizontal="center" vertical="center" wrapText="1"/>
    </xf>
    <xf numFmtId="185" fontId="6" fillId="0" borderId="12" xfId="60" applyNumberFormat="1" applyFont="1" applyFill="1" applyBorder="1" applyAlignment="1">
      <alignment horizontal="center" vertical="center" wrapText="1"/>
    </xf>
    <xf numFmtId="185" fontId="6" fillId="8" borderId="12" xfId="60" applyNumberFormat="1" applyFont="1" applyFill="1" applyBorder="1" applyAlignment="1">
      <alignment horizontal="center" vertical="center" wrapText="1"/>
    </xf>
    <xf numFmtId="0" fontId="11" fillId="25" borderId="12" xfId="0" applyFont="1" applyFill="1" applyBorder="1" applyAlignment="1">
      <alignment horizontal="center" vertical="center" wrapText="1"/>
    </xf>
    <xf numFmtId="185" fontId="6" fillId="25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6" fillId="8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4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5" sqref="M15"/>
    </sheetView>
  </sheetViews>
  <sheetFormatPr defaultColWidth="9.140625" defaultRowHeight="49.5" customHeight="1"/>
  <cols>
    <col min="1" max="1" width="60.140625" style="79" customWidth="1"/>
    <col min="2" max="2" width="23.7109375" style="39" customWidth="1"/>
    <col min="3" max="3" width="15.421875" style="4" customWidth="1"/>
    <col min="4" max="6" width="14.00390625" style="4" customWidth="1"/>
    <col min="7" max="7" width="12.7109375" style="4" customWidth="1"/>
    <col min="8" max="8" width="12.57421875" style="4" customWidth="1"/>
    <col min="9" max="9" width="14.7109375" style="4" customWidth="1"/>
    <col min="10" max="10" width="10.57421875" style="4" customWidth="1"/>
    <col min="11" max="11" width="10.00390625" style="4" customWidth="1"/>
    <col min="12" max="13" width="10.421875" style="4" customWidth="1"/>
    <col min="14" max="16384" width="9.140625" style="4" customWidth="1"/>
  </cols>
  <sheetData>
    <row r="1" spans="1:13" ht="45.75" customHeight="1">
      <c r="A1" s="82" t="s">
        <v>85</v>
      </c>
      <c r="B1" s="82"/>
      <c r="C1" s="82"/>
      <c r="D1" s="82"/>
      <c r="E1" s="82"/>
      <c r="F1" s="82"/>
      <c r="G1" s="82"/>
      <c r="H1" s="82"/>
      <c r="I1" s="82"/>
      <c r="J1" s="2"/>
      <c r="K1" s="2"/>
      <c r="L1" s="2"/>
      <c r="M1" s="3"/>
    </row>
    <row r="2" spans="1:13" ht="24" customHeight="1">
      <c r="A2" s="77"/>
      <c r="B2" s="38"/>
      <c r="C2" s="1"/>
      <c r="D2" s="1"/>
      <c r="E2" s="1"/>
      <c r="F2" s="1"/>
      <c r="G2" s="1"/>
      <c r="H2" s="1"/>
      <c r="I2" s="41" t="s">
        <v>14</v>
      </c>
      <c r="J2" s="2"/>
      <c r="K2" s="2"/>
      <c r="L2" s="2"/>
      <c r="M2" s="3"/>
    </row>
    <row r="3" spans="1:91" s="20" customFormat="1" ht="36.75" customHeight="1">
      <c r="A3" s="80" t="s">
        <v>9</v>
      </c>
      <c r="B3" s="44" t="s">
        <v>44</v>
      </c>
      <c r="C3" s="45" t="s">
        <v>16</v>
      </c>
      <c r="D3" s="45" t="s">
        <v>16</v>
      </c>
      <c r="E3" s="45" t="s">
        <v>16</v>
      </c>
      <c r="F3" s="45" t="s">
        <v>73</v>
      </c>
      <c r="G3" s="83" t="s">
        <v>86</v>
      </c>
      <c r="H3" s="84"/>
      <c r="I3" s="85"/>
      <c r="J3" s="19"/>
      <c r="K3" s="18"/>
      <c r="L3" s="18"/>
      <c r="M3" s="19"/>
      <c r="N3" s="19"/>
      <c r="O3" s="18"/>
      <c r="P3" s="18"/>
      <c r="Q3" s="18"/>
      <c r="R3" s="18"/>
      <c r="S3" s="18"/>
      <c r="T3" s="18"/>
      <c r="U3" s="18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</row>
    <row r="4" spans="1:21" s="20" customFormat="1" ht="21.75" customHeight="1">
      <c r="A4" s="81"/>
      <c r="B4" s="58"/>
      <c r="C4" s="45" t="s">
        <v>20</v>
      </c>
      <c r="D4" s="42" t="s">
        <v>17</v>
      </c>
      <c r="E4" s="42" t="s">
        <v>18</v>
      </c>
      <c r="F4" s="42" t="s">
        <v>19</v>
      </c>
      <c r="G4" s="42" t="s">
        <v>72</v>
      </c>
      <c r="H4" s="42" t="s">
        <v>74</v>
      </c>
      <c r="I4" s="42" t="s">
        <v>75</v>
      </c>
      <c r="J4" s="19"/>
      <c r="K4" s="18"/>
      <c r="L4" s="18"/>
      <c r="M4" s="19"/>
      <c r="N4" s="19"/>
      <c r="O4" s="18"/>
      <c r="P4" s="18"/>
      <c r="Q4" s="18"/>
      <c r="R4" s="18"/>
      <c r="S4" s="18"/>
      <c r="T4" s="18"/>
      <c r="U4" s="18"/>
    </row>
    <row r="5" spans="1:21" s="20" customFormat="1" ht="39.75" customHeight="1">
      <c r="A5" s="46" t="s">
        <v>59</v>
      </c>
      <c r="B5" s="59" t="s">
        <v>58</v>
      </c>
      <c r="C5" s="47">
        <f aca="true" t="shared" si="0" ref="C5:I5">C19+C34</f>
        <v>1044177.5</v>
      </c>
      <c r="D5" s="43">
        <f t="shared" si="0"/>
        <v>789477.3999999999</v>
      </c>
      <c r="E5" s="43">
        <f t="shared" si="0"/>
        <v>811721.6</v>
      </c>
      <c r="F5" s="43">
        <f t="shared" si="0"/>
        <v>881325.6</v>
      </c>
      <c r="G5" s="43">
        <f t="shared" si="0"/>
        <v>1043024.9000000001</v>
      </c>
      <c r="H5" s="43">
        <f t="shared" si="0"/>
        <v>1027138.7000000002</v>
      </c>
      <c r="I5" s="43">
        <f t="shared" si="0"/>
        <v>1046432.6000000001</v>
      </c>
      <c r="J5" s="19"/>
      <c r="K5" s="18"/>
      <c r="L5" s="18"/>
      <c r="M5" s="19"/>
      <c r="N5" s="19"/>
      <c r="O5" s="18"/>
      <c r="P5" s="18"/>
      <c r="Q5" s="18"/>
      <c r="R5" s="18"/>
      <c r="S5" s="18"/>
      <c r="T5" s="18"/>
      <c r="U5" s="18"/>
    </row>
    <row r="6" spans="1:26" s="22" customFormat="1" ht="26.25" customHeight="1">
      <c r="A6" s="48" t="s">
        <v>32</v>
      </c>
      <c r="B6" s="60" t="s">
        <v>33</v>
      </c>
      <c r="C6" s="64">
        <v>431480.5</v>
      </c>
      <c r="D6" s="65">
        <v>440572.3</v>
      </c>
      <c r="E6" s="65">
        <v>481467.9</v>
      </c>
      <c r="F6" s="65">
        <v>518139.1</v>
      </c>
      <c r="G6" s="65">
        <v>672146.3</v>
      </c>
      <c r="H6" s="65">
        <v>653883.8</v>
      </c>
      <c r="I6" s="65">
        <v>669968.4</v>
      </c>
      <c r="J6" s="11"/>
      <c r="K6" s="11"/>
      <c r="L6" s="11"/>
      <c r="M6" s="11"/>
      <c r="N6" s="12"/>
      <c r="O6" s="13"/>
      <c r="P6" s="13"/>
      <c r="Q6" s="13"/>
      <c r="R6" s="13"/>
      <c r="S6" s="13"/>
      <c r="T6" s="13"/>
      <c r="U6" s="13"/>
      <c r="V6" s="21"/>
      <c r="W6" s="21"/>
      <c r="X6" s="21"/>
      <c r="Y6" s="21"/>
      <c r="Z6" s="21"/>
    </row>
    <row r="7" spans="1:26" s="27" customFormat="1" ht="49.5" customHeight="1">
      <c r="A7" s="49" t="s">
        <v>66</v>
      </c>
      <c r="B7" s="66" t="s">
        <v>40</v>
      </c>
      <c r="C7" s="67">
        <v>14624.4</v>
      </c>
      <c r="D7" s="67">
        <v>10921</v>
      </c>
      <c r="E7" s="67">
        <v>11757.7</v>
      </c>
      <c r="F7" s="67">
        <v>12550</v>
      </c>
      <c r="G7" s="67">
        <v>12415.6</v>
      </c>
      <c r="H7" s="67">
        <v>13818.9</v>
      </c>
      <c r="I7" s="67">
        <v>13818.9</v>
      </c>
      <c r="J7" s="23"/>
      <c r="K7" s="23"/>
      <c r="L7" s="23"/>
      <c r="M7" s="23"/>
      <c r="N7" s="24"/>
      <c r="O7" s="25"/>
      <c r="P7" s="25"/>
      <c r="Q7" s="25"/>
      <c r="R7" s="25"/>
      <c r="S7" s="25"/>
      <c r="T7" s="25"/>
      <c r="U7" s="25"/>
      <c r="V7" s="26"/>
      <c r="W7" s="26"/>
      <c r="X7" s="26"/>
      <c r="Y7" s="26"/>
      <c r="Z7" s="26"/>
    </row>
    <row r="8" spans="1:26" s="27" customFormat="1" ht="31.5" customHeight="1">
      <c r="A8" s="49" t="s">
        <v>4</v>
      </c>
      <c r="B8" s="66" t="s">
        <v>34</v>
      </c>
      <c r="C8" s="67">
        <f aca="true" t="shared" si="1" ref="C8:I8">C9+C10+C11+C12</f>
        <v>124079.8</v>
      </c>
      <c r="D8" s="67">
        <f>D9+D10+D11+D12</f>
        <v>132257.3</v>
      </c>
      <c r="E8" s="67">
        <f>E9+E10+E11+E12</f>
        <v>130273.3</v>
      </c>
      <c r="F8" s="67">
        <f>F9+F10+F11+F12</f>
        <v>140059.9</v>
      </c>
      <c r="G8" s="67">
        <f t="shared" si="1"/>
        <v>139878.4</v>
      </c>
      <c r="H8" s="67">
        <f t="shared" si="1"/>
        <v>142987.30000000002</v>
      </c>
      <c r="I8" s="67">
        <f t="shared" si="1"/>
        <v>145309.8</v>
      </c>
      <c r="J8" s="23"/>
      <c r="K8" s="23"/>
      <c r="L8" s="23"/>
      <c r="M8" s="23"/>
      <c r="N8" s="24"/>
      <c r="O8" s="25"/>
      <c r="P8" s="25"/>
      <c r="Q8" s="25"/>
      <c r="R8" s="25"/>
      <c r="S8" s="25"/>
      <c r="T8" s="25"/>
      <c r="U8" s="25"/>
      <c r="V8" s="26"/>
      <c r="W8" s="26"/>
      <c r="X8" s="26"/>
      <c r="Y8" s="26"/>
      <c r="Z8" s="26"/>
    </row>
    <row r="9" spans="1:26" s="22" customFormat="1" ht="19.5" customHeight="1">
      <c r="A9" s="53" t="s">
        <v>5</v>
      </c>
      <c r="B9" s="62" t="s">
        <v>35</v>
      </c>
      <c r="C9" s="55">
        <v>79193.7</v>
      </c>
      <c r="D9" s="55">
        <v>91925</v>
      </c>
      <c r="E9" s="55">
        <v>99769.4</v>
      </c>
      <c r="F9" s="55">
        <v>110945.6</v>
      </c>
      <c r="G9" s="55">
        <v>110936.3</v>
      </c>
      <c r="H9" s="55">
        <v>132406.7</v>
      </c>
      <c r="I9" s="55">
        <v>134534.5</v>
      </c>
      <c r="J9" s="11"/>
      <c r="K9" s="11"/>
      <c r="L9" s="11"/>
      <c r="M9" s="11"/>
      <c r="N9" s="12"/>
      <c r="O9" s="13"/>
      <c r="P9" s="13"/>
      <c r="Q9" s="13"/>
      <c r="R9" s="13"/>
      <c r="S9" s="13"/>
      <c r="T9" s="13"/>
      <c r="U9" s="13"/>
      <c r="V9" s="21"/>
      <c r="W9" s="21"/>
      <c r="X9" s="21"/>
      <c r="Y9" s="21"/>
      <c r="Z9" s="21"/>
    </row>
    <row r="10" spans="1:26" s="22" customFormat="1" ht="18" customHeight="1">
      <c r="A10" s="53" t="s">
        <v>6</v>
      </c>
      <c r="B10" s="62" t="s">
        <v>41</v>
      </c>
      <c r="C10" s="55">
        <v>37981.9</v>
      </c>
      <c r="D10" s="55">
        <v>32003.2</v>
      </c>
      <c r="E10" s="55">
        <v>22317.5</v>
      </c>
      <c r="F10" s="55">
        <v>21108.8</v>
      </c>
      <c r="G10" s="55">
        <v>20440.1</v>
      </c>
      <c r="H10" s="55">
        <v>0</v>
      </c>
      <c r="I10" s="55">
        <v>0</v>
      </c>
      <c r="J10" s="11"/>
      <c r="K10" s="11"/>
      <c r="L10" s="11"/>
      <c r="M10" s="11"/>
      <c r="N10" s="12"/>
      <c r="O10" s="13"/>
      <c r="P10" s="13"/>
      <c r="Q10" s="13"/>
      <c r="R10" s="13"/>
      <c r="S10" s="13"/>
      <c r="T10" s="13"/>
      <c r="U10" s="13"/>
      <c r="V10" s="21"/>
      <c r="W10" s="21"/>
      <c r="X10" s="21"/>
      <c r="Y10" s="21"/>
      <c r="Z10" s="21"/>
    </row>
    <row r="11" spans="1:26" s="22" customFormat="1" ht="18" customHeight="1">
      <c r="A11" s="53" t="s">
        <v>7</v>
      </c>
      <c r="B11" s="62" t="s">
        <v>42</v>
      </c>
      <c r="C11" s="55">
        <v>50.5</v>
      </c>
      <c r="D11" s="55">
        <v>43.2</v>
      </c>
      <c r="E11" s="55">
        <v>97.6</v>
      </c>
      <c r="F11" s="55">
        <v>5.5</v>
      </c>
      <c r="G11" s="55">
        <v>2</v>
      </c>
      <c r="H11" s="55">
        <v>2</v>
      </c>
      <c r="I11" s="55">
        <v>2</v>
      </c>
      <c r="J11" s="11"/>
      <c r="K11" s="11"/>
      <c r="L11" s="11"/>
      <c r="M11" s="11"/>
      <c r="N11" s="12"/>
      <c r="O11" s="13"/>
      <c r="P11" s="13"/>
      <c r="Q11" s="13"/>
      <c r="R11" s="13"/>
      <c r="S11" s="13"/>
      <c r="T11" s="13"/>
      <c r="U11" s="13"/>
      <c r="V11" s="21"/>
      <c r="W11" s="21"/>
      <c r="X11" s="21"/>
      <c r="Y11" s="21"/>
      <c r="Z11" s="21"/>
    </row>
    <row r="12" spans="1:26" s="22" customFormat="1" ht="23.25" customHeight="1">
      <c r="A12" s="53" t="s">
        <v>8</v>
      </c>
      <c r="B12" s="62" t="s">
        <v>43</v>
      </c>
      <c r="C12" s="55">
        <v>6853.7</v>
      </c>
      <c r="D12" s="55">
        <v>8285.9</v>
      </c>
      <c r="E12" s="55">
        <v>8088.8</v>
      </c>
      <c r="F12" s="55">
        <v>8000</v>
      </c>
      <c r="G12" s="55">
        <v>8500</v>
      </c>
      <c r="H12" s="55">
        <v>10578.6</v>
      </c>
      <c r="I12" s="55">
        <v>10773.3</v>
      </c>
      <c r="J12" s="11"/>
      <c r="K12" s="11"/>
      <c r="L12" s="11"/>
      <c r="M12" s="11"/>
      <c r="N12" s="12"/>
      <c r="O12" s="13"/>
      <c r="P12" s="13"/>
      <c r="Q12" s="13"/>
      <c r="R12" s="13"/>
      <c r="S12" s="13"/>
      <c r="T12" s="13"/>
      <c r="U12" s="13"/>
      <c r="V12" s="21"/>
      <c r="W12" s="21"/>
      <c r="X12" s="21"/>
      <c r="Y12" s="21"/>
      <c r="Z12" s="21"/>
    </row>
    <row r="13" spans="1:26" s="27" customFormat="1" ht="23.25" customHeight="1">
      <c r="A13" s="49" t="s">
        <v>68</v>
      </c>
      <c r="B13" s="66" t="s">
        <v>38</v>
      </c>
      <c r="C13" s="67">
        <f aca="true" t="shared" si="2" ref="C13:I13">C14+C16+C15</f>
        <v>26987</v>
      </c>
      <c r="D13" s="67">
        <f t="shared" si="2"/>
        <v>27667.5</v>
      </c>
      <c r="E13" s="67">
        <f t="shared" si="2"/>
        <v>27385.5</v>
      </c>
      <c r="F13" s="67">
        <f t="shared" si="2"/>
        <v>39489.6</v>
      </c>
      <c r="G13" s="67">
        <f t="shared" si="2"/>
        <v>58465.8</v>
      </c>
      <c r="H13" s="67">
        <f t="shared" si="2"/>
        <v>59693.3</v>
      </c>
      <c r="I13" s="67">
        <f t="shared" si="2"/>
        <v>61721.6</v>
      </c>
      <c r="J13" s="23"/>
      <c r="K13" s="23"/>
      <c r="L13" s="23"/>
      <c r="M13" s="23"/>
      <c r="N13" s="24"/>
      <c r="O13" s="25"/>
      <c r="P13" s="25"/>
      <c r="Q13" s="25"/>
      <c r="R13" s="25"/>
      <c r="S13" s="25"/>
      <c r="T13" s="25"/>
      <c r="U13" s="25"/>
      <c r="V13" s="26"/>
      <c r="W13" s="26"/>
      <c r="X13" s="26"/>
      <c r="Y13" s="26"/>
      <c r="Z13" s="26"/>
    </row>
    <row r="14" spans="1:26" s="22" customFormat="1" ht="21.75" customHeight="1">
      <c r="A14" s="53" t="s">
        <v>22</v>
      </c>
      <c r="B14" s="62" t="s">
        <v>37</v>
      </c>
      <c r="C14" s="55">
        <v>5835.8</v>
      </c>
      <c r="D14" s="55">
        <v>9413.5</v>
      </c>
      <c r="E14" s="55">
        <v>9441.3</v>
      </c>
      <c r="F14" s="55">
        <v>20129.8</v>
      </c>
      <c r="G14" s="55">
        <v>21681</v>
      </c>
      <c r="H14" s="55">
        <v>22353.4</v>
      </c>
      <c r="I14" s="55">
        <v>23822.3</v>
      </c>
      <c r="J14" s="11"/>
      <c r="K14" s="11"/>
      <c r="L14" s="11"/>
      <c r="M14" s="11"/>
      <c r="N14" s="12"/>
      <c r="O14" s="13"/>
      <c r="P14" s="13"/>
      <c r="Q14" s="13"/>
      <c r="R14" s="13"/>
      <c r="S14" s="13"/>
      <c r="T14" s="13"/>
      <c r="U14" s="13"/>
      <c r="V14" s="21"/>
      <c r="W14" s="21"/>
      <c r="X14" s="21"/>
      <c r="Y14" s="21"/>
      <c r="Z14" s="21"/>
    </row>
    <row r="15" spans="1:26" s="22" customFormat="1" ht="24.75" customHeight="1">
      <c r="A15" s="53" t="s">
        <v>80</v>
      </c>
      <c r="B15" s="62" t="s">
        <v>82</v>
      </c>
      <c r="C15" s="55">
        <v>0</v>
      </c>
      <c r="D15" s="55">
        <v>0</v>
      </c>
      <c r="E15" s="55">
        <v>0</v>
      </c>
      <c r="F15" s="55">
        <v>0</v>
      </c>
      <c r="G15" s="55">
        <v>16860</v>
      </c>
      <c r="H15" s="55">
        <v>17280</v>
      </c>
      <c r="I15" s="55">
        <v>17700</v>
      </c>
      <c r="J15" s="11"/>
      <c r="K15" s="11"/>
      <c r="L15" s="11"/>
      <c r="M15" s="11"/>
      <c r="N15" s="12"/>
      <c r="O15" s="13"/>
      <c r="P15" s="13"/>
      <c r="Q15" s="13"/>
      <c r="R15" s="13"/>
      <c r="S15" s="13"/>
      <c r="T15" s="13"/>
      <c r="U15" s="13"/>
      <c r="V15" s="21"/>
      <c r="W15" s="21"/>
      <c r="X15" s="21"/>
      <c r="Y15" s="21"/>
      <c r="Z15" s="21"/>
    </row>
    <row r="16" spans="1:26" s="22" customFormat="1" ht="22.5" customHeight="1">
      <c r="A16" s="51" t="s">
        <v>81</v>
      </c>
      <c r="B16" s="61" t="s">
        <v>36</v>
      </c>
      <c r="C16" s="52">
        <v>21151.2</v>
      </c>
      <c r="D16" s="55">
        <v>18254</v>
      </c>
      <c r="E16" s="55">
        <v>17944.2</v>
      </c>
      <c r="F16" s="55">
        <v>19359.8</v>
      </c>
      <c r="G16" s="55">
        <v>19924.8</v>
      </c>
      <c r="H16" s="55">
        <v>20059.9</v>
      </c>
      <c r="I16" s="55">
        <v>20199.3</v>
      </c>
      <c r="J16" s="11"/>
      <c r="K16" s="11"/>
      <c r="L16" s="11"/>
      <c r="M16" s="11"/>
      <c r="N16" s="12"/>
      <c r="O16" s="13"/>
      <c r="P16" s="13"/>
      <c r="Q16" s="13"/>
      <c r="R16" s="13"/>
      <c r="S16" s="13"/>
      <c r="T16" s="13"/>
      <c r="U16" s="13"/>
      <c r="V16" s="21"/>
      <c r="W16" s="21"/>
      <c r="X16" s="21"/>
      <c r="Y16" s="21"/>
      <c r="Z16" s="21"/>
    </row>
    <row r="17" spans="1:26" s="27" customFormat="1" ht="19.5" customHeight="1">
      <c r="A17" s="50" t="s">
        <v>23</v>
      </c>
      <c r="B17" s="58" t="s">
        <v>39</v>
      </c>
      <c r="C17" s="68">
        <v>5868.1</v>
      </c>
      <c r="D17" s="67">
        <v>7512.6</v>
      </c>
      <c r="E17" s="67">
        <v>5615.9</v>
      </c>
      <c r="F17" s="67">
        <v>6150</v>
      </c>
      <c r="G17" s="67">
        <v>6275</v>
      </c>
      <c r="H17" s="67">
        <v>6285</v>
      </c>
      <c r="I17" s="67">
        <v>6305</v>
      </c>
      <c r="J17" s="23"/>
      <c r="K17" s="23"/>
      <c r="L17" s="23"/>
      <c r="M17" s="23"/>
      <c r="N17" s="24"/>
      <c r="O17" s="25"/>
      <c r="P17" s="25"/>
      <c r="Q17" s="25"/>
      <c r="R17" s="25"/>
      <c r="S17" s="25"/>
      <c r="T17" s="25"/>
      <c r="U17" s="25"/>
      <c r="V17" s="26"/>
      <c r="W17" s="26"/>
      <c r="X17" s="26"/>
      <c r="Y17" s="26"/>
      <c r="Z17" s="26"/>
    </row>
    <row r="18" spans="1:26" s="22" customFormat="1" ht="24" customHeight="1">
      <c r="A18" s="50" t="s">
        <v>70</v>
      </c>
      <c r="B18" s="58" t="s">
        <v>69</v>
      </c>
      <c r="C18" s="52">
        <v>0.2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11"/>
      <c r="K18" s="11"/>
      <c r="L18" s="11"/>
      <c r="M18" s="11"/>
      <c r="N18" s="12"/>
      <c r="O18" s="13"/>
      <c r="P18" s="13"/>
      <c r="Q18" s="13"/>
      <c r="R18" s="13"/>
      <c r="S18" s="13"/>
      <c r="T18" s="13"/>
      <c r="U18" s="13"/>
      <c r="V18" s="21"/>
      <c r="W18" s="21"/>
      <c r="X18" s="21"/>
      <c r="Y18" s="21"/>
      <c r="Z18" s="21"/>
    </row>
    <row r="19" spans="1:26" s="22" customFormat="1" ht="30" customHeight="1">
      <c r="A19" s="78" t="s">
        <v>0</v>
      </c>
      <c r="B19" s="69"/>
      <c r="C19" s="70">
        <f>C6+C7+C8+C13+C17+C18</f>
        <v>603040</v>
      </c>
      <c r="D19" s="70">
        <f aca="true" t="shared" si="3" ref="D19:I19">D6+D7+D8+D13+D17</f>
        <v>618930.7</v>
      </c>
      <c r="E19" s="70">
        <f t="shared" si="3"/>
        <v>656500.3</v>
      </c>
      <c r="F19" s="70">
        <f t="shared" si="3"/>
        <v>716388.6</v>
      </c>
      <c r="G19" s="70">
        <f t="shared" si="3"/>
        <v>889181.1000000001</v>
      </c>
      <c r="H19" s="70">
        <f t="shared" si="3"/>
        <v>876668.3000000002</v>
      </c>
      <c r="I19" s="70">
        <f t="shared" si="3"/>
        <v>897123.7000000001</v>
      </c>
      <c r="J19" s="23"/>
      <c r="K19" s="23"/>
      <c r="L19" s="23"/>
      <c r="M19" s="23"/>
      <c r="N19" s="24"/>
      <c r="O19" s="13"/>
      <c r="P19" s="13"/>
      <c r="Q19" s="13"/>
      <c r="R19" s="13"/>
      <c r="S19" s="13"/>
      <c r="T19" s="13"/>
      <c r="U19" s="13"/>
      <c r="V19" s="21"/>
      <c r="W19" s="21"/>
      <c r="X19" s="21"/>
      <c r="Y19" s="21"/>
      <c r="Z19" s="21"/>
    </row>
    <row r="20" spans="1:26" s="22" customFormat="1" ht="49.5" customHeight="1">
      <c r="A20" s="50" t="s">
        <v>24</v>
      </c>
      <c r="B20" s="58" t="s">
        <v>45</v>
      </c>
      <c r="C20" s="68">
        <f aca="true" t="shared" si="4" ref="C20:I20">C21+C22+C23</f>
        <v>160146.3</v>
      </c>
      <c r="D20" s="68">
        <f>D21+D22+D23</f>
        <v>112942</v>
      </c>
      <c r="E20" s="68">
        <f>E21+E22+E23</f>
        <v>102089.59999999999</v>
      </c>
      <c r="F20" s="68">
        <f>F21+F22+F23</f>
        <v>100427.40000000001</v>
      </c>
      <c r="G20" s="68">
        <f t="shared" si="4"/>
        <v>93861.6</v>
      </c>
      <c r="H20" s="68">
        <f t="shared" si="4"/>
        <v>92606.30000000002</v>
      </c>
      <c r="I20" s="68">
        <f t="shared" si="4"/>
        <v>92053.40000000001</v>
      </c>
      <c r="J20" s="23"/>
      <c r="K20" s="23"/>
      <c r="L20" s="23"/>
      <c r="M20" s="23"/>
      <c r="N20" s="24"/>
      <c r="O20" s="13"/>
      <c r="P20" s="13"/>
      <c r="Q20" s="13"/>
      <c r="R20" s="13"/>
      <c r="S20" s="13"/>
      <c r="T20" s="13"/>
      <c r="U20" s="13"/>
      <c r="V20" s="21"/>
      <c r="W20" s="21"/>
      <c r="X20" s="21"/>
      <c r="Y20" s="21"/>
      <c r="Z20" s="21"/>
    </row>
    <row r="21" spans="1:26" s="31" customFormat="1" ht="34.5" customHeight="1">
      <c r="A21" s="51" t="s">
        <v>30</v>
      </c>
      <c r="B21" s="61" t="s">
        <v>46</v>
      </c>
      <c r="C21" s="52">
        <v>84860</v>
      </c>
      <c r="D21" s="71">
        <v>82755.2</v>
      </c>
      <c r="E21" s="71">
        <v>71778.4</v>
      </c>
      <c r="F21" s="71">
        <v>71417</v>
      </c>
      <c r="G21" s="71">
        <v>66255</v>
      </c>
      <c r="H21" s="71">
        <v>65469.8</v>
      </c>
      <c r="I21" s="71">
        <v>64915.4</v>
      </c>
      <c r="J21" s="28"/>
      <c r="K21" s="28"/>
      <c r="L21" s="28"/>
      <c r="M21" s="28"/>
      <c r="N21" s="28"/>
      <c r="O21" s="29"/>
      <c r="P21" s="29"/>
      <c r="Q21" s="29"/>
      <c r="R21" s="29"/>
      <c r="S21" s="29"/>
      <c r="T21" s="29"/>
      <c r="U21" s="29"/>
      <c r="V21" s="30"/>
      <c r="W21" s="30"/>
      <c r="X21" s="30"/>
      <c r="Y21" s="30"/>
      <c r="Z21" s="30"/>
    </row>
    <row r="22" spans="1:26" s="22" customFormat="1" ht="25.5" customHeight="1">
      <c r="A22" s="51" t="s">
        <v>31</v>
      </c>
      <c r="B22" s="61" t="s">
        <v>47</v>
      </c>
      <c r="C22" s="52">
        <v>73972.8</v>
      </c>
      <c r="D22" s="71">
        <v>28886.8</v>
      </c>
      <c r="E22" s="71">
        <v>29594.7</v>
      </c>
      <c r="F22" s="71">
        <v>28411.1</v>
      </c>
      <c r="G22" s="71">
        <v>27173.5</v>
      </c>
      <c r="H22" s="71">
        <v>26703.4</v>
      </c>
      <c r="I22" s="71">
        <v>26704.9</v>
      </c>
      <c r="J22" s="11"/>
      <c r="K22" s="11"/>
      <c r="L22" s="11"/>
      <c r="M22" s="11"/>
      <c r="N22" s="12"/>
      <c r="O22" s="13"/>
      <c r="P22" s="13"/>
      <c r="Q22" s="13"/>
      <c r="R22" s="13"/>
      <c r="S22" s="13"/>
      <c r="T22" s="13"/>
      <c r="U22" s="13"/>
      <c r="V22" s="21"/>
      <c r="W22" s="21"/>
      <c r="X22" s="21"/>
      <c r="Y22" s="21"/>
      <c r="Z22" s="21"/>
    </row>
    <row r="23" spans="1:26" s="22" customFormat="1" ht="32.25" customHeight="1">
      <c r="A23" s="51" t="s">
        <v>29</v>
      </c>
      <c r="B23" s="61" t="s">
        <v>71</v>
      </c>
      <c r="C23" s="52">
        <f>1142.8+62.7+108</f>
        <v>1313.5</v>
      </c>
      <c r="D23" s="71">
        <f>1197.4+102.6</f>
        <v>1300</v>
      </c>
      <c r="E23" s="71">
        <f>88.2+628.3</f>
        <v>716.5</v>
      </c>
      <c r="F23" s="71">
        <f>170.3+429</f>
        <v>599.3</v>
      </c>
      <c r="G23" s="71">
        <v>433.1</v>
      </c>
      <c r="H23" s="71">
        <v>433.1</v>
      </c>
      <c r="I23" s="71">
        <v>433.1</v>
      </c>
      <c r="J23" s="11"/>
      <c r="K23" s="11"/>
      <c r="L23" s="11"/>
      <c r="M23" s="11"/>
      <c r="N23" s="12"/>
      <c r="O23" s="13"/>
      <c r="P23" s="13"/>
      <c r="Q23" s="13"/>
      <c r="R23" s="13"/>
      <c r="S23" s="13"/>
      <c r="T23" s="13"/>
      <c r="U23" s="13"/>
      <c r="V23" s="21"/>
      <c r="W23" s="21"/>
      <c r="X23" s="21"/>
      <c r="Y23" s="21"/>
      <c r="Z23" s="21"/>
    </row>
    <row r="24" spans="1:26" s="27" customFormat="1" ht="36.75" customHeight="1">
      <c r="A24" s="50" t="s">
        <v>10</v>
      </c>
      <c r="B24" s="58" t="s">
        <v>48</v>
      </c>
      <c r="C24" s="68">
        <v>2220.1</v>
      </c>
      <c r="D24" s="72">
        <v>1263.4</v>
      </c>
      <c r="E24" s="72">
        <v>2880.3</v>
      </c>
      <c r="F24" s="72">
        <v>1345.3</v>
      </c>
      <c r="G24" s="72">
        <v>2446</v>
      </c>
      <c r="H24" s="72">
        <v>2446</v>
      </c>
      <c r="I24" s="72">
        <v>2446</v>
      </c>
      <c r="J24" s="23"/>
      <c r="K24" s="23"/>
      <c r="L24" s="23"/>
      <c r="M24" s="23"/>
      <c r="N24" s="24"/>
      <c r="O24" s="25"/>
      <c r="P24" s="25"/>
      <c r="Q24" s="25"/>
      <c r="R24" s="25"/>
      <c r="S24" s="25"/>
      <c r="T24" s="25"/>
      <c r="U24" s="25"/>
      <c r="V24" s="26"/>
      <c r="W24" s="26"/>
      <c r="X24" s="26"/>
      <c r="Y24" s="26"/>
      <c r="Z24" s="26"/>
    </row>
    <row r="25" spans="1:26" s="27" customFormat="1" ht="49.5" customHeight="1">
      <c r="A25" s="50" t="s">
        <v>67</v>
      </c>
      <c r="B25" s="58" t="s">
        <v>49</v>
      </c>
      <c r="C25" s="67">
        <v>2050.1</v>
      </c>
      <c r="D25" s="67">
        <f aca="true" t="shared" si="5" ref="D25:I25">D26+D27</f>
        <v>4502.799999999999</v>
      </c>
      <c r="E25" s="67">
        <f t="shared" si="5"/>
        <v>3679.7000000000003</v>
      </c>
      <c r="F25" s="67">
        <f t="shared" si="5"/>
        <v>2090</v>
      </c>
      <c r="G25" s="67">
        <f t="shared" si="5"/>
        <v>2098.4</v>
      </c>
      <c r="H25" s="67">
        <f t="shared" si="5"/>
        <v>2095</v>
      </c>
      <c r="I25" s="67">
        <f t="shared" si="5"/>
        <v>2090</v>
      </c>
      <c r="J25" s="23"/>
      <c r="K25" s="23"/>
      <c r="L25" s="23"/>
      <c r="M25" s="23"/>
      <c r="N25" s="24"/>
      <c r="O25" s="25"/>
      <c r="P25" s="25"/>
      <c r="Q25" s="25"/>
      <c r="R25" s="25"/>
      <c r="S25" s="25"/>
      <c r="T25" s="25"/>
      <c r="U25" s="25"/>
      <c r="V25" s="26"/>
      <c r="W25" s="26"/>
      <c r="X25" s="26"/>
      <c r="Y25" s="26"/>
      <c r="Z25" s="26"/>
    </row>
    <row r="26" spans="1:26" s="22" customFormat="1" ht="23.25" customHeight="1">
      <c r="A26" s="51" t="s">
        <v>63</v>
      </c>
      <c r="B26" s="61" t="s">
        <v>62</v>
      </c>
      <c r="C26" s="55">
        <v>444.3</v>
      </c>
      <c r="D26" s="71">
        <v>119.4</v>
      </c>
      <c r="E26" s="71">
        <v>83.4</v>
      </c>
      <c r="F26" s="71">
        <v>90</v>
      </c>
      <c r="G26" s="71">
        <v>83.4</v>
      </c>
      <c r="H26" s="71">
        <v>80</v>
      </c>
      <c r="I26" s="71">
        <v>75</v>
      </c>
      <c r="J26" s="11"/>
      <c r="K26" s="11"/>
      <c r="L26" s="11"/>
      <c r="M26" s="11"/>
      <c r="N26" s="12"/>
      <c r="O26" s="13"/>
      <c r="P26" s="13"/>
      <c r="Q26" s="13"/>
      <c r="R26" s="13"/>
      <c r="S26" s="13"/>
      <c r="T26" s="13"/>
      <c r="U26" s="13"/>
      <c r="V26" s="21"/>
      <c r="W26" s="21"/>
      <c r="X26" s="21"/>
      <c r="Y26" s="21"/>
      <c r="Z26" s="21"/>
    </row>
    <row r="27" spans="1:26" s="22" customFormat="1" ht="30.75" customHeight="1">
      <c r="A27" s="51" t="s">
        <v>64</v>
      </c>
      <c r="B27" s="61" t="s">
        <v>65</v>
      </c>
      <c r="C27" s="55">
        <v>1605.8</v>
      </c>
      <c r="D27" s="71">
        <v>4383.4</v>
      </c>
      <c r="E27" s="71">
        <v>3596.3</v>
      </c>
      <c r="F27" s="71">
        <v>2000</v>
      </c>
      <c r="G27" s="71">
        <v>2015</v>
      </c>
      <c r="H27" s="71">
        <v>2015</v>
      </c>
      <c r="I27" s="71">
        <v>2015</v>
      </c>
      <c r="J27" s="11"/>
      <c r="K27" s="11"/>
      <c r="L27" s="11"/>
      <c r="M27" s="11"/>
      <c r="N27" s="12"/>
      <c r="O27" s="13"/>
      <c r="P27" s="13"/>
      <c r="Q27" s="13"/>
      <c r="R27" s="13"/>
      <c r="S27" s="13"/>
      <c r="T27" s="13"/>
      <c r="U27" s="13"/>
      <c r="V27" s="21"/>
      <c r="W27" s="21"/>
      <c r="X27" s="21"/>
      <c r="Y27" s="21"/>
      <c r="Z27" s="21"/>
    </row>
    <row r="28" spans="1:26" s="22" customFormat="1" ht="49.5" customHeight="1">
      <c r="A28" s="50" t="s">
        <v>13</v>
      </c>
      <c r="B28" s="58" t="s">
        <v>50</v>
      </c>
      <c r="C28" s="68">
        <f aca="true" t="shared" si="6" ref="C28:I28">(C29+C30+C31)</f>
        <v>255596.09999999998</v>
      </c>
      <c r="D28" s="68">
        <f>(D29+D30+D31)</f>
        <v>37191.3</v>
      </c>
      <c r="E28" s="68">
        <f>(E29+E30+E31)</f>
        <v>34530</v>
      </c>
      <c r="F28" s="68">
        <f>(F29+F30+F31)</f>
        <v>51456.700000000004</v>
      </c>
      <c r="G28" s="68">
        <f t="shared" si="6"/>
        <v>53790.1</v>
      </c>
      <c r="H28" s="68">
        <f t="shared" si="6"/>
        <v>51669.7</v>
      </c>
      <c r="I28" s="68">
        <f t="shared" si="6"/>
        <v>51060.8</v>
      </c>
      <c r="J28" s="11"/>
      <c r="K28" s="11"/>
      <c r="L28" s="11"/>
      <c r="M28" s="11"/>
      <c r="N28" s="12"/>
      <c r="O28" s="13"/>
      <c r="P28" s="13"/>
      <c r="Q28" s="13"/>
      <c r="R28" s="13"/>
      <c r="S28" s="13"/>
      <c r="T28" s="13"/>
      <c r="U28" s="13"/>
      <c r="V28" s="21"/>
      <c r="W28" s="21"/>
      <c r="X28" s="21"/>
      <c r="Y28" s="21"/>
      <c r="Z28" s="21"/>
    </row>
    <row r="29" spans="1:26" s="22" customFormat="1" ht="29.25" customHeight="1">
      <c r="A29" s="51" t="s">
        <v>11</v>
      </c>
      <c r="B29" s="61" t="s">
        <v>52</v>
      </c>
      <c r="C29" s="52">
        <v>21593.4</v>
      </c>
      <c r="D29" s="71">
        <v>29253.9</v>
      </c>
      <c r="E29" s="71">
        <v>26437.6</v>
      </c>
      <c r="F29" s="71">
        <v>27767.7</v>
      </c>
      <c r="G29" s="71">
        <v>30501</v>
      </c>
      <c r="H29" s="71">
        <v>30502</v>
      </c>
      <c r="I29" s="71">
        <v>30503</v>
      </c>
      <c r="J29" s="11"/>
      <c r="K29" s="11"/>
      <c r="L29" s="11"/>
      <c r="M29" s="11"/>
      <c r="N29" s="12"/>
      <c r="O29" s="13"/>
      <c r="P29" s="13"/>
      <c r="Q29" s="13"/>
      <c r="R29" s="13"/>
      <c r="S29" s="13"/>
      <c r="T29" s="13"/>
      <c r="U29" s="13"/>
      <c r="V29" s="21"/>
      <c r="W29" s="21"/>
      <c r="X29" s="21"/>
      <c r="Y29" s="21"/>
      <c r="Z29" s="21"/>
    </row>
    <row r="30" spans="1:26" s="22" customFormat="1" ht="29.25" customHeight="1">
      <c r="A30" s="51" t="s">
        <v>12</v>
      </c>
      <c r="B30" s="61" t="s">
        <v>52</v>
      </c>
      <c r="C30" s="52">
        <v>219431.8</v>
      </c>
      <c r="D30" s="71">
        <v>5324.5</v>
      </c>
      <c r="E30" s="71">
        <v>4324.7</v>
      </c>
      <c r="F30" s="71">
        <v>20884.1</v>
      </c>
      <c r="G30" s="71">
        <v>22673.4</v>
      </c>
      <c r="H30" s="71">
        <v>20561.7</v>
      </c>
      <c r="I30" s="71">
        <v>20000</v>
      </c>
      <c r="J30" s="11"/>
      <c r="K30" s="11"/>
      <c r="L30" s="11"/>
      <c r="M30" s="11"/>
      <c r="N30" s="12"/>
      <c r="O30" s="13"/>
      <c r="P30" s="13"/>
      <c r="Q30" s="13"/>
      <c r="R30" s="13"/>
      <c r="S30" s="13"/>
      <c r="T30" s="13"/>
      <c r="U30" s="13"/>
      <c r="V30" s="21"/>
      <c r="W30" s="21"/>
      <c r="X30" s="21"/>
      <c r="Y30" s="21"/>
      <c r="Z30" s="21"/>
    </row>
    <row r="31" spans="1:26" s="14" customFormat="1" ht="27" customHeight="1">
      <c r="A31" s="53" t="s">
        <v>21</v>
      </c>
      <c r="B31" s="62" t="s">
        <v>51</v>
      </c>
      <c r="C31" s="55">
        <v>14570.9</v>
      </c>
      <c r="D31" s="71">
        <v>2612.9</v>
      </c>
      <c r="E31" s="71">
        <v>3767.7</v>
      </c>
      <c r="F31" s="71">
        <v>2804.9</v>
      </c>
      <c r="G31" s="71">
        <v>615.7</v>
      </c>
      <c r="H31" s="71">
        <v>606</v>
      </c>
      <c r="I31" s="71">
        <v>557.8</v>
      </c>
      <c r="J31" s="11"/>
      <c r="K31" s="11"/>
      <c r="L31" s="11"/>
      <c r="M31" s="11"/>
      <c r="N31" s="12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s="32" customFormat="1" ht="23.25" customHeight="1">
      <c r="A32" s="49" t="s">
        <v>2</v>
      </c>
      <c r="B32" s="66" t="s">
        <v>53</v>
      </c>
      <c r="C32" s="67">
        <v>20940.9</v>
      </c>
      <c r="D32" s="72">
        <v>14596.7</v>
      </c>
      <c r="E32" s="72">
        <v>11958.9</v>
      </c>
      <c r="F32" s="72">
        <v>9617.6</v>
      </c>
      <c r="G32" s="72">
        <v>1647.7</v>
      </c>
      <c r="H32" s="72">
        <v>1653.4</v>
      </c>
      <c r="I32" s="72">
        <v>1658.7</v>
      </c>
      <c r="J32" s="23"/>
      <c r="K32" s="23"/>
      <c r="L32" s="23"/>
      <c r="M32" s="23"/>
      <c r="N32" s="24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s="27" customFormat="1" ht="23.25" customHeight="1">
      <c r="A33" s="50" t="s">
        <v>3</v>
      </c>
      <c r="B33" s="58" t="s">
        <v>54</v>
      </c>
      <c r="C33" s="68">
        <v>184</v>
      </c>
      <c r="D33" s="72">
        <v>50.5</v>
      </c>
      <c r="E33" s="72">
        <v>82.8</v>
      </c>
      <c r="F33" s="72">
        <v>0</v>
      </c>
      <c r="G33" s="72">
        <v>0</v>
      </c>
      <c r="H33" s="72">
        <v>0</v>
      </c>
      <c r="I33" s="72">
        <v>0</v>
      </c>
      <c r="J33" s="23"/>
      <c r="K33" s="23"/>
      <c r="L33" s="23"/>
      <c r="M33" s="23"/>
      <c r="N33" s="24"/>
      <c r="O33" s="25"/>
      <c r="P33" s="25"/>
      <c r="Q33" s="25"/>
      <c r="R33" s="25"/>
      <c r="S33" s="25"/>
      <c r="T33" s="25"/>
      <c r="U33" s="25"/>
      <c r="V33" s="26"/>
      <c r="W33" s="26"/>
      <c r="X33" s="26"/>
      <c r="Y33" s="26"/>
      <c r="Z33" s="26"/>
    </row>
    <row r="34" spans="1:26" s="34" customFormat="1" ht="30.75" customHeight="1">
      <c r="A34" s="78" t="s">
        <v>1</v>
      </c>
      <c r="B34" s="69"/>
      <c r="C34" s="73">
        <f aca="true" t="shared" si="7" ref="C34:I34">C20+C24+C25+C28+C32+C33</f>
        <v>441137.5</v>
      </c>
      <c r="D34" s="70">
        <f>D20+D24+D25+D28+D32+D33</f>
        <v>170546.7</v>
      </c>
      <c r="E34" s="70">
        <f>E20+E24+E25+E28+E32+E33</f>
        <v>155221.29999999996</v>
      </c>
      <c r="F34" s="70">
        <f>F20+F24+F25+F28+F32+F33</f>
        <v>164937.00000000003</v>
      </c>
      <c r="G34" s="70">
        <f t="shared" si="7"/>
        <v>153843.80000000002</v>
      </c>
      <c r="H34" s="70">
        <f t="shared" si="7"/>
        <v>150470.4</v>
      </c>
      <c r="I34" s="70">
        <f t="shared" si="7"/>
        <v>149308.90000000002</v>
      </c>
      <c r="J34" s="35"/>
      <c r="K34" s="35"/>
      <c r="L34" s="35"/>
      <c r="M34" s="15"/>
      <c r="N34" s="16"/>
      <c r="O34" s="17"/>
      <c r="P34" s="17"/>
      <c r="Q34" s="17"/>
      <c r="R34" s="17"/>
      <c r="S34" s="17"/>
      <c r="T34" s="17"/>
      <c r="U34" s="17"/>
      <c r="V34" s="33"/>
      <c r="W34" s="33"/>
      <c r="X34" s="33"/>
      <c r="Y34" s="33"/>
      <c r="Z34" s="33"/>
    </row>
    <row r="35" spans="1:26" s="37" customFormat="1" ht="36.75" customHeight="1">
      <c r="A35" s="54" t="s">
        <v>56</v>
      </c>
      <c r="B35" s="74" t="s">
        <v>55</v>
      </c>
      <c r="C35" s="75">
        <f aca="true" t="shared" si="8" ref="C35:I35">C40+C39+C38+C37+C36</f>
        <v>2748292.9000000004</v>
      </c>
      <c r="D35" s="75">
        <f>D40+D39+D38+D37+D36</f>
        <v>2282370.3</v>
      </c>
      <c r="E35" s="75">
        <f>E40+E39+E38+E37+E36</f>
        <v>2594785.7</v>
      </c>
      <c r="F35" s="75">
        <f>F40+F39+F38+F37+F36</f>
        <v>2465746</v>
      </c>
      <c r="G35" s="75">
        <f t="shared" si="8"/>
        <v>2100604.9</v>
      </c>
      <c r="H35" s="75">
        <f t="shared" si="8"/>
        <v>1996560.3000000003</v>
      </c>
      <c r="I35" s="75">
        <f t="shared" si="8"/>
        <v>2819723</v>
      </c>
      <c r="J35" s="15"/>
      <c r="K35" s="15"/>
      <c r="L35" s="15"/>
      <c r="M35" s="15"/>
      <c r="N35" s="16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s="8" customFormat="1" ht="24.75" customHeight="1">
      <c r="A36" s="53" t="s">
        <v>25</v>
      </c>
      <c r="B36" s="62" t="s">
        <v>76</v>
      </c>
      <c r="C36" s="55">
        <v>507169.2</v>
      </c>
      <c r="D36" s="55">
        <v>627670</v>
      </c>
      <c r="E36" s="55">
        <v>499768.5</v>
      </c>
      <c r="F36" s="55">
        <v>593994.5</v>
      </c>
      <c r="G36" s="55">
        <v>427223</v>
      </c>
      <c r="H36" s="55">
        <v>348004.4</v>
      </c>
      <c r="I36" s="55">
        <v>362213.9</v>
      </c>
      <c r="J36" s="5"/>
      <c r="K36" s="5"/>
      <c r="L36" s="5"/>
      <c r="M36" s="5"/>
      <c r="N36" s="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s="8" customFormat="1" ht="22.5" customHeight="1">
      <c r="A37" s="53" t="s">
        <v>26</v>
      </c>
      <c r="B37" s="62" t="s">
        <v>77</v>
      </c>
      <c r="C37" s="55">
        <v>931664.1</v>
      </c>
      <c r="D37" s="55">
        <v>393868.6</v>
      </c>
      <c r="E37" s="55">
        <v>736132.9</v>
      </c>
      <c r="F37" s="55">
        <v>421903.8</v>
      </c>
      <c r="G37" s="55">
        <v>176484.4</v>
      </c>
      <c r="H37" s="55">
        <v>163058.3</v>
      </c>
      <c r="I37" s="55">
        <v>967436.6</v>
      </c>
      <c r="J37" s="5"/>
      <c r="K37" s="5"/>
      <c r="L37" s="5"/>
      <c r="M37" s="5"/>
      <c r="N37" s="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s="8" customFormat="1" ht="21.75" customHeight="1">
      <c r="A38" s="53" t="s">
        <v>27</v>
      </c>
      <c r="B38" s="62" t="s">
        <v>78</v>
      </c>
      <c r="C38" s="55">
        <v>1160283.6</v>
      </c>
      <c r="D38" s="55">
        <v>1184358.8</v>
      </c>
      <c r="E38" s="55">
        <v>1263999</v>
      </c>
      <c r="F38" s="55">
        <v>1351647.5</v>
      </c>
      <c r="G38" s="55">
        <v>1493892.7</v>
      </c>
      <c r="H38" s="55">
        <v>1482474</v>
      </c>
      <c r="I38" s="55">
        <v>1487035.6</v>
      </c>
      <c r="J38" s="5"/>
      <c r="K38" s="5"/>
      <c r="L38" s="5"/>
      <c r="M38" s="5"/>
      <c r="N38" s="6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s="8" customFormat="1" ht="23.25" customHeight="1">
      <c r="A39" s="53" t="s">
        <v>28</v>
      </c>
      <c r="B39" s="76" t="s">
        <v>79</v>
      </c>
      <c r="C39" s="55">
        <v>11211.1</v>
      </c>
      <c r="D39" s="55">
        <v>7869.4</v>
      </c>
      <c r="E39" s="55">
        <v>42791.2</v>
      </c>
      <c r="F39" s="55">
        <v>17862.2</v>
      </c>
      <c r="G39" s="55">
        <v>3004.8</v>
      </c>
      <c r="H39" s="55">
        <v>3023.6</v>
      </c>
      <c r="I39" s="55">
        <v>3036.9</v>
      </c>
      <c r="J39" s="5"/>
      <c r="K39" s="5"/>
      <c r="L39" s="5"/>
      <c r="M39" s="5"/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s="8" customFormat="1" ht="44.25" customHeight="1">
      <c r="A40" s="53" t="s">
        <v>57</v>
      </c>
      <c r="B40" s="62" t="s">
        <v>84</v>
      </c>
      <c r="C40" s="55">
        <f>151986.3+4.2-14025.6</f>
        <v>137964.9</v>
      </c>
      <c r="D40" s="55">
        <f>81355.7+215.5+0.6-12968.3</f>
        <v>68603.5</v>
      </c>
      <c r="E40" s="55">
        <f>E41-3094</f>
        <v>52094.1</v>
      </c>
      <c r="F40" s="55">
        <f>F41-671.4</f>
        <v>80338</v>
      </c>
      <c r="G40" s="55">
        <v>0</v>
      </c>
      <c r="H40" s="55">
        <v>0</v>
      </c>
      <c r="I40" s="55">
        <v>0</v>
      </c>
      <c r="J40" s="5"/>
      <c r="K40" s="5"/>
      <c r="L40" s="5"/>
      <c r="M40" s="5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s="8" customFormat="1" ht="49.5" customHeight="1">
      <c r="A41" s="53" t="s">
        <v>15</v>
      </c>
      <c r="B41" s="62" t="s">
        <v>83</v>
      </c>
      <c r="C41" s="55">
        <v>151986.3</v>
      </c>
      <c r="D41" s="55">
        <v>81355.7</v>
      </c>
      <c r="E41" s="55">
        <v>55188.1</v>
      </c>
      <c r="F41" s="55">
        <f>81009.4</f>
        <v>81009.4</v>
      </c>
      <c r="G41" s="55">
        <v>0</v>
      </c>
      <c r="H41" s="55">
        <v>0</v>
      </c>
      <c r="I41" s="55">
        <v>0</v>
      </c>
      <c r="J41" s="5"/>
      <c r="K41" s="5"/>
      <c r="L41" s="5"/>
      <c r="M41" s="5"/>
      <c r="N41" s="6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s="36" customFormat="1" ht="24.75" customHeight="1">
      <c r="A42" s="56" t="s">
        <v>60</v>
      </c>
      <c r="B42" s="63" t="s">
        <v>61</v>
      </c>
      <c r="C42" s="57">
        <f aca="true" t="shared" si="9" ref="C42:I42">C35+C5</f>
        <v>3792470.4000000004</v>
      </c>
      <c r="D42" s="57">
        <f t="shared" si="9"/>
        <v>3071847.6999999997</v>
      </c>
      <c r="E42" s="57">
        <f t="shared" si="9"/>
        <v>3406507.3000000003</v>
      </c>
      <c r="F42" s="57">
        <f t="shared" si="9"/>
        <v>3347071.6</v>
      </c>
      <c r="G42" s="57">
        <f t="shared" si="9"/>
        <v>3143629.8</v>
      </c>
      <c r="H42" s="57">
        <f t="shared" si="9"/>
        <v>3023699.0000000005</v>
      </c>
      <c r="I42" s="57">
        <f t="shared" si="9"/>
        <v>3866155.6</v>
      </c>
      <c r="J42" s="9"/>
      <c r="K42" s="9"/>
      <c r="L42" s="9"/>
      <c r="M42" s="9"/>
      <c r="N42" s="10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</sheetData>
  <sheetProtection/>
  <mergeCells count="3">
    <mergeCell ref="A3:A4"/>
    <mergeCell ref="A1:I1"/>
    <mergeCell ref="G3:I3"/>
  </mergeCells>
  <printOptions/>
  <pageMargins left="0.4330708661417323" right="0.15748031496062992" top="0.4724409448818898" bottom="0.15748031496062992" header="0.31496062992125984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2019-11-01T09:35:43Z</cp:lastPrinted>
  <dcterms:created xsi:type="dcterms:W3CDTF">1996-10-08T23:32:33Z</dcterms:created>
  <dcterms:modified xsi:type="dcterms:W3CDTF">2019-11-06T12:20:27Z</dcterms:modified>
  <cp:category/>
  <cp:version/>
  <cp:contentType/>
  <cp:contentStatus/>
</cp:coreProperties>
</file>