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рректировка" sheetId="1" r:id="rId1"/>
  </sheets>
  <definedNames>
    <definedName name="_xlnm.Print_Titles" localSheetId="0">'Корректировка'!$10:$11</definedName>
    <definedName name="_xlnm.Print_Area" localSheetId="0">'Корректировка'!$A$1:$C$66</definedName>
    <definedName name="сумм">#REF!</definedName>
  </definedNames>
  <calcPr calcMode="autoNoTable" fullCalcOnLoad="1"/>
</workbook>
</file>

<file path=xl/sharedStrings.xml><?xml version="1.0" encoding="utf-8"?>
<sst xmlns="http://schemas.openxmlformats.org/spreadsheetml/2006/main" count="120" uniqueCount="118">
  <si>
    <t>к решению Думы города Урай</t>
  </si>
  <si>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</si>
  <si>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</si>
  <si>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</si>
  <si>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</si>
  <si>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</si>
  <si>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</si>
  <si>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</si>
  <si>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</si>
  <si>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</si>
  <si>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</si>
  <si>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</si>
  <si>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</si>
  <si>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</si>
  <si>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</si>
  <si>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</si>
  <si>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</si>
  <si>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</si>
  <si>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ДОХОДЫ ОТ ПРОДАЖИ МАТЕРИАЛЬНЫХ И НЕМАТЕРИАЛЬНЫХ АКТИВОВ</t>
  </si>
  <si>
    <t>000 1 14 00000 00 0000 000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</si>
  <si>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</si>
  <si>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</si>
  <si>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</si>
  <si>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</si>
  <si>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</si>
  <si>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</si>
  <si>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</si>
  <si>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</si>
  <si>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</si>
  <si>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</si>
  <si>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</si>
  <si>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</si>
  <si>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</si>
  <si>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</si>
  <si>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ИТОГО ДОХОДОВ</t>
  </si>
  <si>
    <t>Налог, взимаемый в связи с применением упрощенной системы налогообложения</t>
  </si>
  <si>
    <t>000 1 05 01011 01 0000 110</t>
  </si>
  <si>
    <t>000 1 05 01021 01 0000 110</t>
  </si>
  <si>
    <t>000 1 14 02043 04 0000 410</t>
  </si>
  <si>
    <t>000 1 11 07014 04 0000 120</t>
  </si>
  <si>
    <t>000 1 12 01040 01 0000 120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</si>
  <si>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</si>
  <si>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</si>
  <si>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</si>
  <si>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</si>
  <si>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  - доходы от перечисления части прибыли, оставшейся после уплаты налогов и иных обязательных платежей муниципальных унитарных предприятий, созданных городскими округами </t>
  </si>
  <si>
    <t>Платежи от государственных и муниципальных унитарных предприятий</t>
  </si>
  <si>
    <t>000 1 11 07000 00 0000 120</t>
  </si>
  <si>
    <t>000 1 12 01000 01 0000 120</t>
  </si>
  <si>
    <t>Плата за негативное воздействие на окружающую среду</t>
  </si>
  <si>
    <t xml:space="preserve"> - плата за размещение отходов производства и потребления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</si>
  <si>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</si>
  <si>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</si>
  <si>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</si>
  <si>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</si>
  <si>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 xml:space="preserve">Доходы от продажи земельных участков , находящихся в государственной и муниципальной собственности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</si>
  <si>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</si>
  <si>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</si>
  <si>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</si>
  <si>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</si>
  <si>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</si>
  <si>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</si>
  <si>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</si>
  <si>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</si>
  <si>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</si>
  <si>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>Субсидия бюджетам на поддержку отрасли культуры</t>
  </si>
  <si>
    <t xml:space="preserve">Сумма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</si>
  <si>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</si>
  <si>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- субсидия бюджетам  городских округов на поддержку отрасли культуры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</si>
  <si>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</si>
  <si>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</si>
  <si>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Субсидии бюджетам на реализацию мероприятий по обеспечению жильем молодых семей
</t>
  </si>
  <si>
    <t xml:space="preserve"> - субсидии бюджетам городских округов на реализацию мероприятий по обеспечению жильем молодых семей
</t>
  </si>
  <si>
    <t xml:space="preserve"> - плата за размещение отходов производства</t>
  </si>
  <si>
    <t>000 1 12 01041 01 0000 120</t>
  </si>
  <si>
    <t>000 2 02 10000 00 0000 150</t>
  </si>
  <si>
    <t>000 2 02 15002 00 0000 150</t>
  </si>
  <si>
    <t>000 2 02 15002 04 0000 150</t>
  </si>
  <si>
    <t>000 2 02 20000 00 0000 150</t>
  </si>
  <si>
    <t>000 2 02 25497 00 0000 150</t>
  </si>
  <si>
    <t>000 2 02 25497 04 0000 150</t>
  </si>
  <si>
    <t>000 2 02 25519 00 0000 150</t>
  </si>
  <si>
    <t>000 2 02 25519 04 0000 150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</si>
  <si>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</si>
  <si>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</si>
  <si>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</si>
  <si>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</si>
  <si>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</si>
  <si>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</si>
  <si>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</si>
  <si>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000 2 02 35135 00 0000 150</t>
  </si>
  <si>
    <t>000 2 02 35135 04 0000 150</t>
  </si>
  <si>
    <t>000 2 02 40000 00 0000 150</t>
  </si>
  <si>
    <t>000 2 02 49999 00 0000 150</t>
  </si>
  <si>
    <t>000 2 02 49999 04 0000 150</t>
  </si>
  <si>
    <t>000 2 02 27112 0000 150</t>
  </si>
  <si>
    <t>000 2 02 27112 04 0000 150</t>
  </si>
  <si>
    <t>Субсидии бюджетам на софинансирование капитальных вложений в объекты муниципальной собственности</t>
  </si>
  <si>
    <t xml:space="preserve"> - субсидии бюджетам городских округов на софинансирование капитальных вложений в объекты муниципальной собственности</t>
  </si>
  <si>
    <t>(тыс. рублей)</t>
  </si>
  <si>
    <t>Изменения доходов бюджета городского округа город Урай на 2019 год</t>
  </si>
  <si>
    <t>000 2 02 20077 0000 150</t>
  </si>
  <si>
    <t>000 2 02 20077 04 0000 150</t>
  </si>
  <si>
    <t xml:space="preserve">Межбюджетные трансферты, передаваемые бюджетам на организацию профессионального обучения и дополнительного профессионального образования лиц предпенсионного возраста
</t>
  </si>
  <si>
    <t>000 2 02 45294 00 0000 150</t>
  </si>
  <si>
    <t xml:space="preserve"> - межбюджетные трансферты, передаваемые бюджетам городских округов на организацию профессионального обучения и дополнительного профессионального образования лиц предпенсионного возраста
</t>
  </si>
  <si>
    <t>000 2 02 45294 04 0000 150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</si>
  <si>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</si>
  <si>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Субсидии бюджетам на реализацию программ формирования современной городской среды</t>
  </si>
  <si>
    <t xml:space="preserve"> - субсидии бюджетам городских округов на реализацию программ формирования современной городской среды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</si>
  <si>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</si>
  <si>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</si>
  <si>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</si>
  <si>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</si>
  <si>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от 20 декабря 2018 года №80</t>
  </si>
  <si>
    <t>Приложение 2</t>
  </si>
  <si>
    <t>от _____________ №_____</t>
  </si>
  <si>
    <t>"Приложение 1.2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</si>
</sst>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5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3" fontId="2" fillId="0" borderId="0" xfId="0" applyNumberFormat="1" applyFont="1" applyFill="1" applyAlignment="1">
      <alignment/>
    </xf>
    <xf numFmtId="183" fontId="4" fillId="34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34" borderId="0" xfId="0" applyFont="1" applyFill="1" applyAlignment="1">
      <alignment horizontal="right" vertical="center" wrapText="1"/>
    </xf>
    <xf numFmtId="0" fontId="2" fillId="34" borderId="0" xfId="0" applyFont="1" applyFill="1" applyAlignment="1">
      <alignment vertical="center" wrapText="1"/>
    </xf>
    <xf numFmtId="0" fontId="2" fillId="34" borderId="0" xfId="0" applyFont="1" applyFill="1" applyAlignment="1">
      <alignment vertical="top"/>
    </xf>
    <xf numFmtId="184" fontId="2" fillId="34" borderId="0" xfId="0" applyNumberFormat="1" applyFont="1" applyFill="1" applyAlignment="1">
      <alignment horizontal="right" vertical="top"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top"/>
    </xf>
    <xf numFmtId="173" fontId="4" fillId="34" borderId="0" xfId="0" applyNumberFormat="1" applyFont="1" applyFill="1" applyBorder="1" applyAlignment="1">
      <alignment horizontal="right" vertical="top"/>
    </xf>
    <xf numFmtId="0" fontId="3" fillId="34" borderId="11" xfId="0" applyFont="1" applyFill="1" applyBorder="1" applyAlignment="1">
      <alignment horizontal="center" vertical="center" wrapText="1"/>
    </xf>
    <xf numFmtId="173" fontId="3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182" fontId="3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200" fontId="4" fillId="34" borderId="11" xfId="0" applyNumberFormat="1" applyFont="1" applyFill="1" applyBorder="1" applyAlignment="1">
      <alignment horizontal="center" vertical="center"/>
    </xf>
    <xf numFmtId="200" fontId="3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center" vertical="center" wrapText="1"/>
    </xf>
    <xf numFmtId="200" fontId="7" fillId="34" borderId="11" xfId="0" applyNumberFormat="1" applyFont="1" applyFill="1" applyBorder="1" applyAlignment="1">
      <alignment horizontal="center" vertical="center"/>
    </xf>
    <xf numFmtId="200" fontId="5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182" fontId="4" fillId="34" borderId="11" xfId="0" applyNumberFormat="1" applyFont="1" applyFill="1" applyBorder="1" applyAlignment="1">
      <alignment horizontal="center" vertical="center"/>
    </xf>
    <xf numFmtId="184" fontId="3" fillId="34" borderId="11" xfId="0" applyNumberFormat="1" applyFont="1" applyFill="1" applyBorder="1" applyAlignment="1">
      <alignment horizontal="center" vertical="center"/>
    </xf>
    <xf numFmtId="184" fontId="4" fillId="34" borderId="11" xfId="0" applyNumberFormat="1" applyFont="1" applyFill="1" applyBorder="1" applyAlignment="1">
      <alignment horizontal="center" vertical="center"/>
    </xf>
    <xf numFmtId="184" fontId="5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justify" vertical="center" wrapText="1"/>
    </xf>
    <xf numFmtId="182" fontId="4" fillId="34" borderId="13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justify" vertical="center" wrapText="1"/>
    </xf>
    <xf numFmtId="182" fontId="5" fillId="34" borderId="13" xfId="0" applyNumberFormat="1" applyFont="1" applyFill="1" applyBorder="1" applyAlignment="1">
      <alignment horizontal="center" vertical="center"/>
    </xf>
    <xf numFmtId="173" fontId="5" fillId="34" borderId="11" xfId="0" applyNumberFormat="1" applyFont="1" applyFill="1" applyBorder="1" applyAlignment="1">
      <alignment horizontal="center" vertical="center"/>
    </xf>
    <xf numFmtId="182" fontId="5" fillId="34" borderId="11" xfId="0" applyNumberFormat="1" applyFont="1" applyFill="1" applyBorder="1" applyAlignment="1">
      <alignment horizontal="center" vertical="center"/>
    </xf>
    <xf numFmtId="191" fontId="4" fillId="34" borderId="11" xfId="0" applyNumberFormat="1" applyFont="1" applyFill="1" applyBorder="1" applyAlignment="1">
      <alignment horizontal="center" vertical="center"/>
    </xf>
    <xf numFmtId="191" fontId="5" fillId="34" borderId="11" xfId="0" applyNumberFormat="1" applyFont="1" applyFill="1" applyBorder="1" applyAlignment="1">
      <alignment horizontal="center" vertical="center"/>
    </xf>
    <xf numFmtId="173" fontId="4" fillId="34" borderId="11" xfId="0" applyNumberFormat="1" applyFont="1" applyFill="1" applyBorder="1" applyAlignment="1">
      <alignment horizontal="center" vertical="center"/>
    </xf>
    <xf numFmtId="0" fontId="4" fillId="34" borderId="11" xfId="53" applyFont="1" applyFill="1" applyBorder="1" applyAlignment="1">
      <alignment horizontal="left" vertical="center" wrapText="1"/>
      <protection/>
    </xf>
    <xf numFmtId="0" fontId="4" fillId="34" borderId="11" xfId="53" applyFont="1" applyFill="1" applyBorder="1" applyAlignment="1">
      <alignment horizontal="center" vertical="center"/>
      <protection/>
    </xf>
    <xf numFmtId="200" fontId="4" fillId="34" borderId="11" xfId="53" applyNumberFormat="1" applyFont="1" applyFill="1" applyBorder="1" applyAlignment="1">
      <alignment horizontal="center" vertical="center"/>
      <protection/>
    </xf>
    <xf numFmtId="0" fontId="5" fillId="34" borderId="11" xfId="53" applyFont="1" applyFill="1" applyBorder="1" applyAlignment="1">
      <alignment horizontal="left" vertical="center" wrapText="1"/>
      <protection/>
    </xf>
    <xf numFmtId="0" fontId="5" fillId="34" borderId="0" xfId="53" applyFont="1" applyFill="1" applyBorder="1" applyAlignment="1">
      <alignment horizontal="center" vertical="center"/>
      <protection/>
    </xf>
    <xf numFmtId="200" fontId="5" fillId="34" borderId="14" xfId="53" applyNumberFormat="1" applyFont="1" applyFill="1" applyBorder="1" applyAlignment="1">
      <alignment horizontal="center" vertical="center"/>
      <protection/>
    </xf>
    <xf numFmtId="0" fontId="5" fillId="34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173" fontId="4" fillId="0" borderId="0" xfId="0" applyNumberFormat="1" applyFont="1" applyFill="1" applyAlignment="1">
      <alignment horizontal="right"/>
    </xf>
    <xf numFmtId="0" fontId="3" fillId="34" borderId="0" xfId="0" applyFont="1" applyFill="1" applyBorder="1" applyAlignment="1">
      <alignment horizontal="center" vertical="top"/>
    </xf>
    <xf numFmtId="0" fontId="4" fillId="34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52">
      <selection activeCell="E65" sqref="E65"/>
    </sheetView>
  </sheetViews>
  <sheetFormatPr defaultColWidth="9.140625" defaultRowHeight="12.75"/>
  <cols>
    <col min="1" max="1" width="65.00390625" style="7" customWidth="1"/>
    <col min="2" max="2" width="28.00390625" style="2" customWidth="1"/>
    <col min="3" max="3" width="16.00390625" style="5" customWidth="1"/>
    <col min="4" max="16384" width="9.140625" style="3" customWidth="1"/>
  </cols>
  <sheetData>
    <row r="1" spans="1:3" s="1" customFormat="1" ht="12.75">
      <c r="A1" s="54"/>
      <c r="C1" s="55" t="s">
        <v>115</v>
      </c>
    </row>
    <row r="2" spans="1:3" s="1" customFormat="1" ht="12.75">
      <c r="A2" s="54"/>
      <c r="C2" s="55" t="s">
        <v>0</v>
      </c>
    </row>
    <row r="3" spans="1:3" s="1" customFormat="1" ht="12.75">
      <c r="A3" s="54"/>
      <c r="C3" s="55" t="s">
        <v>116</v>
      </c>
    </row>
    <row r="4" spans="1:3" ht="12.75">
      <c r="A4" s="8"/>
      <c r="B4" s="57" t="s">
        <v>117</v>
      </c>
      <c r="C4" s="57"/>
    </row>
    <row r="5" spans="1:5" ht="12.75">
      <c r="A5" s="9"/>
      <c r="B5" s="57" t="s">
        <v>0</v>
      </c>
      <c r="C5" s="57"/>
      <c r="D5" s="58"/>
      <c r="E5" s="58"/>
    </row>
    <row r="6" spans="1:5" ht="12.75">
      <c r="A6" s="9"/>
      <c r="B6" s="57" t="s">
        <v>114</v>
      </c>
      <c r="C6" s="57"/>
      <c r="D6" s="58"/>
      <c r="E6" s="58"/>
    </row>
    <row r="7" spans="1:5" ht="19.5" customHeight="1">
      <c r="A7" s="9"/>
      <c r="B7" s="10"/>
      <c r="C7" s="11"/>
      <c r="D7" s="58"/>
      <c r="E7" s="58"/>
    </row>
    <row r="8" spans="1:3" s="4" customFormat="1" ht="18" customHeight="1">
      <c r="A8" s="56" t="s">
        <v>100</v>
      </c>
      <c r="B8" s="56"/>
      <c r="C8" s="56"/>
    </row>
    <row r="9" spans="1:3" ht="15" customHeight="1">
      <c r="A9" s="12"/>
      <c r="B9" s="13"/>
      <c r="C9" s="14" t="s">
        <v>99</v>
      </c>
    </row>
    <row r="10" spans="1:3" ht="26.25" customHeight="1">
      <c r="A10" s="15" t="s">
        <v>1</v>
      </c>
      <c r="B10" s="15" t="s">
        <v>2</v>
      </c>
      <c r="C10" s="16" t="s">
        <v>66</v>
      </c>
    </row>
    <row r="11" spans="1:3" ht="12.75">
      <c r="A11" s="17">
        <v>1</v>
      </c>
      <c r="B11" s="17">
        <v>2</v>
      </c>
      <c r="C11" s="18">
        <v>3</v>
      </c>
    </row>
    <row r="12" spans="1:3" ht="22.5" customHeight="1">
      <c r="A12" s="19" t="s">
        <v>3</v>
      </c>
      <c r="B12" s="20" t="s">
        <v>4</v>
      </c>
      <c r="C12" s="21">
        <f>C13+C28+C32+C25</f>
        <v>45318.3</v>
      </c>
    </row>
    <row r="13" spans="1:3" ht="22.5" customHeight="1">
      <c r="A13" s="22" t="s">
        <v>5</v>
      </c>
      <c r="B13" s="20" t="s">
        <v>6</v>
      </c>
      <c r="C13" s="21">
        <f>C14+C17+C21</f>
        <v>21300.5</v>
      </c>
    </row>
    <row r="14" spans="1:3" ht="18" customHeight="1">
      <c r="A14" s="22" t="s">
        <v>7</v>
      </c>
      <c r="B14" s="20" t="s">
        <v>8</v>
      </c>
      <c r="C14" s="21">
        <f>C15+C16</f>
        <v>9729.500000000002</v>
      </c>
    </row>
    <row r="15" spans="1:3" ht="62.25" customHeight="1">
      <c r="A15" s="23" t="s">
        <v>56</v>
      </c>
      <c r="B15" s="24" t="s">
        <v>9</v>
      </c>
      <c r="C15" s="25">
        <f>25598-17919.1+487.9+500+62.7</f>
        <v>8729.500000000002</v>
      </c>
    </row>
    <row r="16" spans="1:3" ht="81.75" customHeight="1">
      <c r="A16" s="23" t="s">
        <v>67</v>
      </c>
      <c r="B16" s="24" t="s">
        <v>10</v>
      </c>
      <c r="C16" s="25">
        <v>1000</v>
      </c>
    </row>
    <row r="17" spans="1:3" ht="29.25" customHeight="1">
      <c r="A17" s="22" t="s">
        <v>41</v>
      </c>
      <c r="B17" s="20" t="s">
        <v>42</v>
      </c>
      <c r="C17" s="26">
        <f>C18</f>
        <v>1500</v>
      </c>
    </row>
    <row r="18" spans="1:3" ht="35.25" customHeight="1">
      <c r="A18" s="27" t="s">
        <v>43</v>
      </c>
      <c r="B18" s="24" t="s">
        <v>44</v>
      </c>
      <c r="C18" s="25">
        <f>C19+C20</f>
        <v>1500</v>
      </c>
    </row>
    <row r="19" spans="1:3" ht="84" customHeight="1">
      <c r="A19" s="27" t="s">
        <v>110</v>
      </c>
      <c r="B19" s="28" t="s">
        <v>111</v>
      </c>
      <c r="C19" s="25">
        <v>500</v>
      </c>
    </row>
    <row r="20" spans="1:3" ht="90.75" customHeight="1">
      <c r="A20" s="27" t="s">
        <v>112</v>
      </c>
      <c r="B20" s="24" t="s">
        <v>113</v>
      </c>
      <c r="C20" s="25">
        <v>1000</v>
      </c>
    </row>
    <row r="21" spans="1:3" ht="28.5" customHeight="1">
      <c r="A21" s="22" t="s">
        <v>11</v>
      </c>
      <c r="B21" s="20" t="s">
        <v>12</v>
      </c>
      <c r="C21" s="26">
        <f>C22</f>
        <v>10071</v>
      </c>
    </row>
    <row r="22" spans="1:3" ht="33.75" customHeight="1">
      <c r="A22" s="22" t="s">
        <v>35</v>
      </c>
      <c r="B22" s="20" t="s">
        <v>13</v>
      </c>
      <c r="C22" s="26">
        <f>C23+C24</f>
        <v>10071</v>
      </c>
    </row>
    <row r="23" spans="1:3" ht="35.25" customHeight="1">
      <c r="A23" s="23" t="s">
        <v>58</v>
      </c>
      <c r="B23" s="24" t="s">
        <v>36</v>
      </c>
      <c r="C23" s="25">
        <f>9000-429+500</f>
        <v>9071</v>
      </c>
    </row>
    <row r="24" spans="1:3" ht="55.5" customHeight="1">
      <c r="A24" s="23" t="s">
        <v>62</v>
      </c>
      <c r="B24" s="24" t="s">
        <v>37</v>
      </c>
      <c r="C24" s="25">
        <v>1000</v>
      </c>
    </row>
    <row r="25" spans="1:3" ht="55.5" customHeight="1">
      <c r="A25" s="22" t="s">
        <v>14</v>
      </c>
      <c r="B25" s="20" t="s">
        <v>15</v>
      </c>
      <c r="C25" s="29">
        <f>C26</f>
        <v>429</v>
      </c>
    </row>
    <row r="26" spans="1:3" ht="23.25" customHeight="1">
      <c r="A26" s="23" t="s">
        <v>46</v>
      </c>
      <c r="B26" s="24" t="s">
        <v>47</v>
      </c>
      <c r="C26" s="30">
        <f>C27</f>
        <v>429</v>
      </c>
    </row>
    <row r="27" spans="1:3" ht="46.5" customHeight="1">
      <c r="A27" s="31" t="s">
        <v>45</v>
      </c>
      <c r="B27" s="32" t="s">
        <v>39</v>
      </c>
      <c r="C27" s="30">
        <v>429</v>
      </c>
    </row>
    <row r="28" spans="1:3" ht="26.25" customHeight="1">
      <c r="A28" s="22" t="s">
        <v>16</v>
      </c>
      <c r="B28" s="20" t="s">
        <v>17</v>
      </c>
      <c r="C28" s="26">
        <f>C29</f>
        <v>1000</v>
      </c>
    </row>
    <row r="29" spans="1:3" ht="20.25" customHeight="1">
      <c r="A29" s="23" t="s">
        <v>49</v>
      </c>
      <c r="B29" s="24" t="s">
        <v>48</v>
      </c>
      <c r="C29" s="25">
        <f>C30</f>
        <v>1000</v>
      </c>
    </row>
    <row r="30" spans="1:3" ht="19.5" customHeight="1">
      <c r="A30" s="33" t="s">
        <v>50</v>
      </c>
      <c r="B30" s="32" t="s">
        <v>40</v>
      </c>
      <c r="C30" s="30">
        <f>C31</f>
        <v>1000</v>
      </c>
    </row>
    <row r="31" spans="1:3" ht="21.75" customHeight="1">
      <c r="A31" s="33" t="s">
        <v>73</v>
      </c>
      <c r="B31" s="32" t="s">
        <v>74</v>
      </c>
      <c r="C31" s="30">
        <v>1000</v>
      </c>
    </row>
    <row r="32" spans="1:3" ht="34.5" customHeight="1">
      <c r="A32" s="22" t="s">
        <v>18</v>
      </c>
      <c r="B32" s="20" t="s">
        <v>19</v>
      </c>
      <c r="C32" s="26">
        <f>C33+C35</f>
        <v>22588.8</v>
      </c>
    </row>
    <row r="33" spans="1:3" ht="55.5" customHeight="1">
      <c r="A33" s="23" t="s">
        <v>57</v>
      </c>
      <c r="B33" s="24" t="s">
        <v>51</v>
      </c>
      <c r="C33" s="25">
        <f>C34</f>
        <v>20686.8</v>
      </c>
    </row>
    <row r="34" spans="1:3" ht="55.5" customHeight="1">
      <c r="A34" s="33" t="s">
        <v>52</v>
      </c>
      <c r="B34" s="32" t="s">
        <v>38</v>
      </c>
      <c r="C34" s="30">
        <f>1000+17919.1+1767.7</f>
        <v>20686.8</v>
      </c>
    </row>
    <row r="35" spans="1:3" ht="31.5" customHeight="1">
      <c r="A35" s="23" t="s">
        <v>55</v>
      </c>
      <c r="B35" s="24" t="s">
        <v>20</v>
      </c>
      <c r="C35" s="25">
        <f>C36</f>
        <v>1902</v>
      </c>
    </row>
    <row r="36" spans="1:3" ht="28.5" customHeight="1">
      <c r="A36" s="23" t="s">
        <v>21</v>
      </c>
      <c r="B36" s="24" t="s">
        <v>22</v>
      </c>
      <c r="C36" s="25">
        <f>C37</f>
        <v>1902</v>
      </c>
    </row>
    <row r="37" spans="1:3" ht="45.75" customHeight="1">
      <c r="A37" s="33" t="s">
        <v>59</v>
      </c>
      <c r="B37" s="32" t="s">
        <v>23</v>
      </c>
      <c r="C37" s="30">
        <v>1902</v>
      </c>
    </row>
    <row r="38" spans="1:3" ht="29.25" customHeight="1">
      <c r="A38" s="19" t="s">
        <v>24</v>
      </c>
      <c r="B38" s="20" t="s">
        <v>25</v>
      </c>
      <c r="C38" s="21">
        <f>C39</f>
        <v>166964.69999999998</v>
      </c>
    </row>
    <row r="39" spans="1:3" ht="35.25" customHeight="1">
      <c r="A39" s="23" t="s">
        <v>26</v>
      </c>
      <c r="B39" s="24" t="s">
        <v>27</v>
      </c>
      <c r="C39" s="34">
        <f>C56+C61+C43+C40</f>
        <v>166964.69999999998</v>
      </c>
    </row>
    <row r="40" spans="1:3" ht="35.25" customHeight="1">
      <c r="A40" s="22" t="s">
        <v>60</v>
      </c>
      <c r="B40" s="20" t="s">
        <v>75</v>
      </c>
      <c r="C40" s="35">
        <f>C41</f>
        <v>8592.7</v>
      </c>
    </row>
    <row r="41" spans="1:3" ht="35.25" customHeight="1">
      <c r="A41" s="23" t="s">
        <v>28</v>
      </c>
      <c r="B41" s="24" t="s">
        <v>76</v>
      </c>
      <c r="C41" s="36">
        <f>SUM(C42)</f>
        <v>8592.7</v>
      </c>
    </row>
    <row r="42" spans="1:3" ht="35.25" customHeight="1">
      <c r="A42" s="33" t="s">
        <v>29</v>
      </c>
      <c r="B42" s="32" t="s">
        <v>77</v>
      </c>
      <c r="C42" s="37">
        <v>8592.7</v>
      </c>
    </row>
    <row r="43" spans="1:3" ht="35.25" customHeight="1">
      <c r="A43" s="22" t="s">
        <v>53</v>
      </c>
      <c r="B43" s="20" t="s">
        <v>78</v>
      </c>
      <c r="C43" s="21">
        <f>C50+C44+C46+C48+C52+C54</f>
        <v>141060.59999999998</v>
      </c>
    </row>
    <row r="44" spans="1:3" ht="31.5" customHeight="1">
      <c r="A44" s="38" t="s">
        <v>107</v>
      </c>
      <c r="B44" s="32" t="s">
        <v>101</v>
      </c>
      <c r="C44" s="39">
        <f>C45</f>
        <v>53650.3</v>
      </c>
    </row>
    <row r="45" spans="1:3" ht="35.25" customHeight="1">
      <c r="A45" s="40" t="s">
        <v>98</v>
      </c>
      <c r="B45" s="32" t="s">
        <v>102</v>
      </c>
      <c r="C45" s="41">
        <v>53650.3</v>
      </c>
    </row>
    <row r="46" spans="1:3" ht="35.25" customHeight="1">
      <c r="A46" s="23" t="s">
        <v>71</v>
      </c>
      <c r="B46" s="24" t="s">
        <v>79</v>
      </c>
      <c r="C46" s="42">
        <f>C47</f>
        <v>-955.4000000000001</v>
      </c>
    </row>
    <row r="47" spans="1:3" ht="35.25" customHeight="1">
      <c r="A47" s="33" t="s">
        <v>72</v>
      </c>
      <c r="B47" s="32" t="s">
        <v>80</v>
      </c>
      <c r="C47" s="42">
        <f>-47.2-908.2</f>
        <v>-955.4000000000001</v>
      </c>
    </row>
    <row r="48" spans="1:3" ht="35.25" customHeight="1">
      <c r="A48" s="23" t="s">
        <v>65</v>
      </c>
      <c r="B48" s="24" t="s">
        <v>81</v>
      </c>
      <c r="C48" s="6">
        <f>C49</f>
        <v>35.69999999999991</v>
      </c>
    </row>
    <row r="49" spans="1:3" ht="28.5" customHeight="1">
      <c r="A49" s="33" t="s">
        <v>68</v>
      </c>
      <c r="B49" s="32" t="s">
        <v>82</v>
      </c>
      <c r="C49" s="43">
        <f>1389+12.3+3.8-1389+19.6</f>
        <v>35.69999999999991</v>
      </c>
    </row>
    <row r="50" spans="1:3" ht="37.5" customHeight="1">
      <c r="A50" s="33" t="s">
        <v>108</v>
      </c>
      <c r="B50" s="32" t="s">
        <v>83</v>
      </c>
      <c r="C50" s="30">
        <f>C51</f>
        <v>359.5</v>
      </c>
    </row>
    <row r="51" spans="1:3" ht="30.75" customHeight="1">
      <c r="A51" s="33" t="s">
        <v>109</v>
      </c>
      <c r="B51" s="32" t="s">
        <v>84</v>
      </c>
      <c r="C51" s="30">
        <f>219.3+140.2</f>
        <v>359.5</v>
      </c>
    </row>
    <row r="52" spans="1:3" ht="45" customHeight="1">
      <c r="A52" s="38" t="s">
        <v>97</v>
      </c>
      <c r="B52" s="32" t="s">
        <v>95</v>
      </c>
      <c r="C52" s="42">
        <f>C53</f>
        <v>-53650.3</v>
      </c>
    </row>
    <row r="53" spans="1:3" ht="37.5" customHeight="1">
      <c r="A53" s="40" t="s">
        <v>98</v>
      </c>
      <c r="B53" s="32" t="s">
        <v>96</v>
      </c>
      <c r="C53" s="42">
        <f>-53650.3</f>
        <v>-53650.3</v>
      </c>
    </row>
    <row r="54" spans="1:3" ht="21.75" customHeight="1">
      <c r="A54" s="23" t="s">
        <v>30</v>
      </c>
      <c r="B54" s="24" t="s">
        <v>85</v>
      </c>
      <c r="C54" s="34">
        <f>C55</f>
        <v>141620.8</v>
      </c>
    </row>
    <row r="55" spans="1:3" ht="29.25" customHeight="1">
      <c r="A55" s="33" t="s">
        <v>54</v>
      </c>
      <c r="B55" s="32" t="s">
        <v>86</v>
      </c>
      <c r="C55" s="43">
        <f>143835.8-1389-826</f>
        <v>141620.8</v>
      </c>
    </row>
    <row r="56" spans="1:3" ht="31.5" customHeight="1">
      <c r="A56" s="22" t="s">
        <v>61</v>
      </c>
      <c r="B56" s="20" t="s">
        <v>87</v>
      </c>
      <c r="C56" s="21">
        <f>C57+C59</f>
        <v>14104.8</v>
      </c>
    </row>
    <row r="57" spans="1:3" ht="39" customHeight="1">
      <c r="A57" s="23" t="s">
        <v>31</v>
      </c>
      <c r="B57" s="24" t="s">
        <v>88</v>
      </c>
      <c r="C57" s="44">
        <f>SUM(C58)</f>
        <v>14993</v>
      </c>
    </row>
    <row r="58" spans="1:3" ht="39" customHeight="1">
      <c r="A58" s="33" t="s">
        <v>63</v>
      </c>
      <c r="B58" s="32" t="s">
        <v>89</v>
      </c>
      <c r="C58" s="45">
        <f>8.3+14984.7</f>
        <v>14993</v>
      </c>
    </row>
    <row r="59" spans="1:3" ht="48.75" customHeight="1">
      <c r="A59" s="23" t="s">
        <v>69</v>
      </c>
      <c r="B59" s="24" t="s">
        <v>90</v>
      </c>
      <c r="C59" s="46">
        <f>SUM(C60)</f>
        <v>-888.2</v>
      </c>
    </row>
    <row r="60" spans="1:3" ht="48.75" customHeight="1">
      <c r="A60" s="33" t="s">
        <v>70</v>
      </c>
      <c r="B60" s="32" t="s">
        <v>91</v>
      </c>
      <c r="C60" s="42">
        <v>-888.2</v>
      </c>
    </row>
    <row r="61" spans="1:3" ht="37.5" customHeight="1">
      <c r="A61" s="22" t="s">
        <v>32</v>
      </c>
      <c r="B61" s="20" t="s">
        <v>92</v>
      </c>
      <c r="C61" s="21">
        <f>C64+C62</f>
        <v>3206.6</v>
      </c>
    </row>
    <row r="62" spans="1:3" ht="45" customHeight="1">
      <c r="A62" s="47" t="s">
        <v>103</v>
      </c>
      <c r="B62" s="48" t="s">
        <v>104</v>
      </c>
      <c r="C62" s="49">
        <f>C63</f>
        <v>258.5</v>
      </c>
    </row>
    <row r="63" spans="1:3" ht="45" customHeight="1">
      <c r="A63" s="50" t="s">
        <v>105</v>
      </c>
      <c r="B63" s="51" t="s">
        <v>106</v>
      </c>
      <c r="C63" s="52">
        <f>245.6+12.9</f>
        <v>258.5</v>
      </c>
    </row>
    <row r="64" spans="1:3" ht="45" customHeight="1">
      <c r="A64" s="27" t="s">
        <v>33</v>
      </c>
      <c r="B64" s="24" t="s">
        <v>93</v>
      </c>
      <c r="C64" s="34">
        <f>SUM(C65)</f>
        <v>2948.1</v>
      </c>
    </row>
    <row r="65" spans="1:3" ht="37.5" customHeight="1">
      <c r="A65" s="31" t="s">
        <v>64</v>
      </c>
      <c r="B65" s="53" t="s">
        <v>94</v>
      </c>
      <c r="C65" s="43">
        <f>50+2898.1</f>
        <v>2948.1</v>
      </c>
    </row>
    <row r="66" spans="1:3" ht="21" customHeight="1">
      <c r="A66" s="19" t="s">
        <v>34</v>
      </c>
      <c r="B66" s="20"/>
      <c r="C66" s="21">
        <f>C38+C12</f>
        <v>212283</v>
      </c>
    </row>
  </sheetData>
  <sheetProtection/>
  <mergeCells count="7">
    <mergeCell ref="A8:C8"/>
    <mergeCell ref="B4:C4"/>
    <mergeCell ref="B5:C5"/>
    <mergeCell ref="D5:E5"/>
    <mergeCell ref="B6:C6"/>
    <mergeCell ref="D6:E6"/>
    <mergeCell ref="D7:E7"/>
  </mergeCells>
  <printOptions/>
  <pageMargins left="0.7086614173228347" right="0.1968503937007874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2019-04-30T03:06:53Z</cp:lastPrinted>
  <dcterms:created xsi:type="dcterms:W3CDTF">1996-10-08T23:32:33Z</dcterms:created>
  <dcterms:modified xsi:type="dcterms:W3CDTF">2019-04-30T11:17:03Z</dcterms:modified>
  <cp:category/>
  <cp:version/>
  <cp:contentType/>
  <cp:contentStatus/>
</cp:coreProperties>
</file>