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3." sheetId="1" r:id="rId1"/>
  </sheets>
  <definedNames>
    <definedName name="_xlnm.Print_Titles" localSheetId="0">'приложение 1.3.'!$7:$8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<sst xmlns="http://schemas.openxmlformats.org/spreadsheetml/2006/main" count="309" uniqueCount="307">
  <si>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</si>
  <si>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</si>
  <si>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</si>
  <si>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</si>
  <si>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</si>
  <si>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</si>
  <si>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</si>
  <si>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</si>
  <si>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</si>
  <si>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</si>
  <si>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</si>
  <si>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</si>
  <si>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</si>
  <si>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</si>
  <si>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</si>
  <si>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</si>
  <si>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</si>
  <si>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</si>
  <si>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</si>
  <si>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</si>
  <si>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</si>
  <si>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</si>
  <si>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</si>
  <si>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</si>
  <si>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</si>
  <si>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</si>
  <si>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</si>
  <si>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</si>
  <si>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</si>
  <si>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</si>
  <si>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</si>
  <si>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</si>
  <si>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</si>
  <si>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</si>
  <si>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</si>
  <si>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</si>
  <si>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</si>
  <si>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</si>
  <si>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</si>
  <si>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</si>
  <si>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</si>
  <si>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</si>
  <si>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</si>
  <si>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</si>
  <si>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</si>
  <si>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</si>
  <si>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</si>
  <si>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</si>
  <si>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</si>
  <si>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</si>
  <si>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</si>
  <si>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</si>
  <si>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</si>
  <si>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</si>
  <si>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</si>
  <si>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</si>
  <si>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</si>
  <si>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</si>
  <si>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</si>
  <si>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</si>
  <si>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</si>
  <si>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</si>
  <si>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</si>
  <si>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</si>
  <si>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</si>
  <si>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</si>
  <si>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</si>
  <si>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</si>
  <si>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</si>
  <si>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</si>
  <si>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</si>
  <si>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</si>
  <si>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</si>
  <si>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</si>
  <si>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</si>
  <si>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</si>
  <si>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</si>
  <si>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</si>
  <si>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</si>
  <si>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Прочие дотации</t>
  </si>
  <si>
    <t>Прочие дотации бюджетам городских округов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</si>
  <si>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</si>
  <si>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</si>
  <si>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</si>
  <si>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</si>
  <si>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</si>
  <si>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</si>
  <si>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</si>
  <si>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</si>
  <si>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</si>
  <si>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</si>
  <si>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</si>
  <si>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</si>
  <si>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</si>
  <si>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</si>
  <si>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</si>
  <si>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</si>
  <si>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</si>
  <si>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</si>
  <si>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</si>
  <si>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</si>
  <si>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</si>
  <si>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</si>
  <si>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</si>
  <si>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</si>
  <si>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</si>
  <si>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</si>
  <si>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</si>
  <si>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</si>
  <si>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</si>
  <si>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</si>
  <si>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</si>
  <si>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</si>
  <si>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</si>
  <si>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</si>
  <si>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</si>
  <si>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</si>
  <si>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</si>
  <si>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</si>
  <si>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</si>
  <si>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</si>
  <si>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</si>
  <si>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</si>
  <si>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</si>
  <si>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</si>
  <si>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</si>
  <si>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</si>
  <si>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</si>
  <si>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</si>
  <si>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</si>
  <si>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</si>
  <si>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</si>
  <si>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</si>
  <si>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</si>
  <si>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</si>
  <si>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</si>
  <si>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</si>
  <si>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</si>
  <si>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</si>
  <si>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</si>
  <si>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</si>
  <si>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</si>
  <si>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</si>
  <si>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</si>
  <si>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</si>
  <si>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</si>
  <si>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</si>
  <si>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</si>
  <si>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</si>
  <si>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</si>
  <si>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</si>
  <si>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</si>
  <si>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</si>
  <si>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</si>
  <si>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</si>
  <si>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</si>
  <si>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</si>
  <si>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</si>
  <si>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</si>
  <si>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</si>
  <si>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</si>
  <si>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</si>
  <si>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</si>
  <si>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</si>
  <si>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</si>
  <si>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</si>
  <si>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</si>
  <si>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</si>
  <si>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</si>
  <si>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</si>
  <si>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</si>
  <si>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</si>
  <si>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</si>
  <si>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</si>
  <si>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</si>
  <si>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</si>
  <si>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</si>
  <si>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</si>
  <si>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</si>
  <si>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</si>
  <si>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</si>
  <si>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</si>
  <si>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</si>
  <si>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</si>
  <si>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</si>
  <si>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</si>
  <si>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</si>
  <si>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</si>
  <si>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</si>
  <si>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</si>
  <si>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</si>
  <si>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</si>
  <si>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</si>
  <si>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</si>
  <si>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</si>
  <si>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</si>
  <si>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</si>
  <si>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</si>
  <si>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</si>
  <si>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</si>
  <si>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</si>
  <si>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</si>
  <si>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</si>
  <si>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</si>
  <si>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</si>
  <si>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</si>
  <si>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</si>
  <si>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</si>
  <si>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</si>
  <si>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</si>
  <si>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</si>
  <si>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</si>
  <si>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</si>
  <si>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</si>
  <si>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</si>
  <si>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</si>
  <si>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</si>
  <si>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</si>
  <si>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</si>
  <si>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000 2 02 10000 00 0000 151</t>
  </si>
  <si>
    <t>000 2 02 15001 04 0000 151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</si>
  <si>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</si>
  <si>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</si>
  <si>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</si>
  <si>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</si>
  <si>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</si>
  <si>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</si>
  <si>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</si>
  <si>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</si>
  <si>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</si>
  <si>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</si>
  <si>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</si>
  <si>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</si>
  <si>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</si>
  <si>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</si>
  <si>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000 2 02 30024 00 0000 151</t>
  </si>
  <si>
    <t>000 2 02 30024 04 0000 151</t>
  </si>
  <si>
    <t>000 2 02 30029 00 0000 151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</si>
  <si>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</si>
  <si>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</si>
  <si>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</si>
  <si>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</si>
  <si>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</si>
  <si>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000 2 02 35135 00 0000 151</t>
  </si>
  <si>
    <t>000 2 02 35135 04 0000 151</t>
  </si>
  <si>
    <t>000 2 02 35082 00 0000 151</t>
  </si>
  <si>
    <t>000 2 02 35082 04 0000 151</t>
  </si>
  <si>
    <t>000 2 02 40000 00 0000 151</t>
  </si>
  <si>
    <t>000 2 02 49999 00 0000 151</t>
  </si>
  <si>
    <t>000 2 02 49999 04 0000 151</t>
  </si>
  <si>
    <t>000 2 02 15001 00 0000 151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</si>
  <si>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</si>
  <si>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</si>
  <si>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>000 2 02 25555 04 0000151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</si>
  <si>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</si>
  <si>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</si>
  <si>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</si>
  <si>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</si>
  <si>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</si>
  <si>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</si>
  <si>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</si>
  <si>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</si>
  <si>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</si>
  <si>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</si>
  <si>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</si>
  <si>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</si>
  <si>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</si>
  <si>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</si>
  <si>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</si>
  <si>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</si>
  <si>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</si>
  <si>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 xml:space="preserve">Сумма 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</si>
  <si>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</si>
  <si>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</si>
  <si>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</si>
  <si>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</si>
  <si>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 xml:space="preserve"> 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</si>
  <si>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</si>
  <si>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</si>
  <si>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</si>
  <si>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</si>
  <si>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</si>
  <si>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000 1 16 23042 04 0000 140
</t>
  </si>
  <si>
    <t xml:space="preserve"> - прочие денежные взыскания (штрафы) за правонарушения в области дорожного движения</t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</si>
  <si>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</si>
  <si>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Изменения доходов бюджета городского округа город Урай на 2018 год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</si>
  <si>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</si>
  <si>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</si>
  <si>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</si>
  <si>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</si>
  <si>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000 2 02 25497 00 0000 151</t>
  </si>
  <si>
    <t>000 2 02 25497 04 0000 151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</si>
  <si>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</si>
  <si>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</si>
  <si>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</si>
  <si>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</si>
  <si>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</si>
  <si>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</si>
  <si>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</si>
  <si>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</si>
  <si>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</si>
  <si>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</si>
  <si>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</si>
  <si>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</si>
  <si>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Плата за размещение отходов производства и потребления</t>
  </si>
  <si>
    <t>Приложение 1.3</t>
  </si>
  <si>
    <t xml:space="preserve">от 26 декабря 2017 года №105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</si>
</sst>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+"/>
    <numFmt numFmtId="171" formatCode="\+0.0"/>
    <numFmt numFmtId="172" formatCode="0.0"/>
    <numFmt numFmtId="173" formatCode="[$-FC19]d\ mmmm\ yyyy\ &quot;г.&quot;"/>
    <numFmt numFmtId="174" formatCode="\+#,#00.0"/>
    <numFmt numFmtId="175" formatCode="\+\ 0.0"/>
    <numFmt numFmtId="176" formatCode="\+\ #,#00.0"/>
    <numFmt numFmtId="177" formatCode="#,#0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\+#,#00.00"/>
    <numFmt numFmtId="184" formatCode="\-0.0"/>
    <numFmt numFmtId="185" formatCode="\-\ 0.0"/>
    <numFmt numFmtId="186" formatCode="\ 0.0"/>
    <numFmt numFmtId="187" formatCode="0.0_ ;\-0.0\ "/>
    <numFmt numFmtId="188" formatCode="\ #,#00.0"/>
    <numFmt numFmtId="189" formatCode="\+\ #,#00"/>
    <numFmt numFmtId="190" formatCode="0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1">
    <xf numFmtId="0" fontId="0" fillId="0" borderId="0" xfId="0" applyAlignment="1">
      <alignment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vertical="top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vertical="top"/>
    </xf>
    <xf numFmtId="165" fontId="2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65" fontId="5" fillId="34" borderId="0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center" wrapText="1"/>
    </xf>
    <xf numFmtId="165" fontId="4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187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65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165" fontId="4" fillId="34" borderId="11" xfId="0" applyNumberFormat="1" applyFont="1" applyFill="1" applyBorder="1" applyAlignment="1">
      <alignment horizontal="center" vertical="center"/>
    </xf>
    <xf numFmtId="0" fontId="4" fillId="34" borderId="10" xfId="63" applyFont="1" applyFill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5" fillId="34" borderId="10" xfId="63" applyFont="1" applyFill="1" applyAlignment="1">
      <alignment horizontal="left" vertical="center" wrapText="1"/>
      <protection/>
    </xf>
    <xf numFmtId="2" fontId="5" fillId="34" borderId="11" xfId="0" applyNumberFormat="1" applyFont="1" applyFill="1" applyBorder="1" applyAlignment="1">
      <alignment horizontal="center" vertical="center"/>
    </xf>
    <xf numFmtId="187" fontId="4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65" fontId="6" fillId="34" borderId="11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165" fontId="5" fillId="34" borderId="12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6" fillId="34" borderId="11" xfId="0" applyNumberFormat="1" applyFont="1" applyFill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5" fillId="34" borderId="11" xfId="0" applyFont="1" applyFill="1" applyBorder="1" applyAlignment="1">
      <alignment horizontal="center" vertical="center" wrapText="1"/>
    </xf>
    <xf numFmtId="171" fontId="5" fillId="34" borderId="11" xfId="0" applyNumberFormat="1" applyFont="1" applyFill="1" applyBorder="1" applyAlignment="1">
      <alignment horizontal="center" vertical="center"/>
    </xf>
    <xf numFmtId="171" fontId="6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5" fillId="34" borderId="11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vertical="center" wrapText="1"/>
    </xf>
    <xf numFmtId="172" fontId="5" fillId="34" borderId="11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71" fontId="4" fillId="34" borderId="11" xfId="0" applyNumberFormat="1" applyFont="1" applyFill="1" applyBorder="1" applyAlignment="1">
      <alignment horizontal="center" vertical="center"/>
    </xf>
    <xf numFmtId="165" fontId="4" fillId="34" borderId="11" xfId="60" applyNumberFormat="1" applyFont="1" applyFill="1" applyBorder="1" applyAlignment="1">
      <alignment horizontal="center" vertical="center" wrapText="1"/>
    </xf>
    <xf numFmtId="165" fontId="5" fillId="34" borderId="11" xfId="6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65" fontId="2" fillId="34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9"/>
  <sheetViews>
    <sheetView tabSelected="1" zoomScalePageLayoutView="0" workbookViewId="0" topLeftCell="A145">
      <selection activeCell="A1" sqref="A1:C159"/>
    </sheetView>
  </sheetViews>
  <sheetFormatPr defaultColWidth="9.140625" defaultRowHeight="12.75"/>
  <cols>
    <col min="1" max="1" width="65.00390625" style="4" customWidth="1"/>
    <col min="2" max="2" width="27.57421875" style="69" customWidth="1"/>
    <col min="3" max="3" width="16.00390625" style="70" customWidth="1"/>
    <col min="4" max="16384" width="9.140625" style="3" customWidth="1"/>
  </cols>
  <sheetData>
    <row r="1" spans="1:3" ht="15">
      <c r="A1" s="1"/>
      <c r="B1" s="2" t="s">
        <v>305</v>
      </c>
      <c r="C1" s="2"/>
    </row>
    <row r="2" spans="2:3" ht="15">
      <c r="B2" s="2" t="s">
        <v>0</v>
      </c>
      <c r="C2" s="2"/>
    </row>
    <row r="3" spans="1:3" ht="15">
      <c r="A3" s="2" t="s">
        <v>306</v>
      </c>
      <c r="B3" s="2"/>
      <c r="C3" s="2"/>
    </row>
    <row r="4" spans="2:3" ht="19.5" customHeight="1">
      <c r="B4" s="5"/>
      <c r="C4" s="6"/>
    </row>
    <row r="5" spans="1:3" s="8" customFormat="1" ht="18" customHeight="1">
      <c r="A5" s="7" t="s">
        <v>285</v>
      </c>
      <c r="B5" s="7"/>
      <c r="C5" s="7"/>
    </row>
    <row r="6" spans="1:3" ht="15" customHeight="1">
      <c r="A6" s="9"/>
      <c r="B6" s="10"/>
      <c r="C6" s="11" t="s">
        <v>1</v>
      </c>
    </row>
    <row r="7" spans="1:3" ht="26.25" customHeight="1">
      <c r="A7" s="12" t="s">
        <v>2</v>
      </c>
      <c r="B7" s="12" t="s">
        <v>3</v>
      </c>
      <c r="C7" s="13" t="s">
        <v>271</v>
      </c>
    </row>
    <row r="8" spans="1:3" s="16" customFormat="1" ht="12">
      <c r="A8" s="14">
        <v>1</v>
      </c>
      <c r="B8" s="14">
        <v>2</v>
      </c>
      <c r="C8" s="15">
        <v>3</v>
      </c>
    </row>
    <row r="9" spans="1:3" ht="12.75">
      <c r="A9" s="17" t="s">
        <v>4</v>
      </c>
      <c r="B9" s="18" t="s">
        <v>5</v>
      </c>
      <c r="C9" s="19">
        <f>C10+C22+C32+C40+C47+C64+C72+C79+C90+C116+C16</f>
        <v>40964.200000000004</v>
      </c>
    </row>
    <row r="10" spans="1:3" ht="12.75">
      <c r="A10" s="20" t="s">
        <v>6</v>
      </c>
      <c r="B10" s="18" t="s">
        <v>7</v>
      </c>
      <c r="C10" s="19">
        <f>C11</f>
        <v>15457.100000000002</v>
      </c>
    </row>
    <row r="11" spans="1:3" ht="12.75">
      <c r="A11" s="21" t="s">
        <v>8</v>
      </c>
      <c r="B11" s="22" t="s">
        <v>9</v>
      </c>
      <c r="C11" s="23">
        <f>SUM(C12:C15)</f>
        <v>15457.100000000002</v>
      </c>
    </row>
    <row r="12" spans="1:3" ht="55.5" customHeight="1">
      <c r="A12" s="21" t="s">
        <v>191</v>
      </c>
      <c r="B12" s="22" t="s">
        <v>10</v>
      </c>
      <c r="C12" s="23">
        <v>13050.2</v>
      </c>
    </row>
    <row r="13" spans="1:3" ht="76.5">
      <c r="A13" s="21" t="s">
        <v>273</v>
      </c>
      <c r="B13" s="22" t="s">
        <v>11</v>
      </c>
      <c r="C13" s="23">
        <v>712.2</v>
      </c>
    </row>
    <row r="14" spans="1:3" ht="42.75" customHeight="1">
      <c r="A14" s="21" t="s">
        <v>95</v>
      </c>
      <c r="B14" s="24" t="s">
        <v>82</v>
      </c>
      <c r="C14" s="25">
        <v>-305.3</v>
      </c>
    </row>
    <row r="15" spans="1:3" ht="67.5" customHeight="1">
      <c r="A15" s="21" t="s">
        <v>192</v>
      </c>
      <c r="B15" s="22" t="s">
        <v>83</v>
      </c>
      <c r="C15" s="23">
        <v>2000</v>
      </c>
    </row>
    <row r="16" spans="1:3" ht="33" customHeight="1">
      <c r="A16" s="20" t="s">
        <v>127</v>
      </c>
      <c r="B16" s="18" t="s">
        <v>128</v>
      </c>
      <c r="C16" s="19">
        <f>C17</f>
        <v>1524.1</v>
      </c>
    </row>
    <row r="17" spans="1:3" ht="29.25" customHeight="1">
      <c r="A17" s="26" t="s">
        <v>129</v>
      </c>
      <c r="B17" s="22" t="s">
        <v>130</v>
      </c>
      <c r="C17" s="23">
        <f>C18+C19+C20+C21</f>
        <v>1524.1</v>
      </c>
    </row>
    <row r="18" spans="1:3" ht="54.75" customHeight="1">
      <c r="A18" s="26" t="s">
        <v>175</v>
      </c>
      <c r="B18" s="22" t="s">
        <v>131</v>
      </c>
      <c r="C18" s="23">
        <v>1171.1</v>
      </c>
    </row>
    <row r="19" spans="1:3" ht="67.5" customHeight="1">
      <c r="A19" s="26" t="s">
        <v>176</v>
      </c>
      <c r="B19" s="22" t="s">
        <v>132</v>
      </c>
      <c r="C19" s="27">
        <v>-14.2</v>
      </c>
    </row>
    <row r="20" spans="1:3" ht="56.25" customHeight="1">
      <c r="A20" s="26" t="s">
        <v>177</v>
      </c>
      <c r="B20" s="22" t="s">
        <v>133</v>
      </c>
      <c r="C20" s="23">
        <v>1328.2</v>
      </c>
    </row>
    <row r="21" spans="1:3" ht="51">
      <c r="A21" s="26" t="s">
        <v>178</v>
      </c>
      <c r="B21" s="22" t="s">
        <v>134</v>
      </c>
      <c r="C21" s="27">
        <v>-961</v>
      </c>
    </row>
    <row r="22" spans="1:3" ht="12.75">
      <c r="A22" s="20" t="s">
        <v>12</v>
      </c>
      <c r="B22" s="18" t="s">
        <v>13</v>
      </c>
      <c r="C22" s="19">
        <f>C23+C26+C28+C30</f>
        <v>4886.4</v>
      </c>
    </row>
    <row r="23" spans="1:3" s="28" customFormat="1" ht="33.75" customHeight="1">
      <c r="A23" s="20" t="s">
        <v>84</v>
      </c>
      <c r="B23" s="18" t="s">
        <v>14</v>
      </c>
      <c r="C23" s="19">
        <f>C24+C25</f>
        <v>7148</v>
      </c>
    </row>
    <row r="24" spans="1:3" ht="27" customHeight="1">
      <c r="A24" s="21" t="s">
        <v>201</v>
      </c>
      <c r="B24" s="22" t="s">
        <v>89</v>
      </c>
      <c r="C24" s="23">
        <f>5659.9+36.6</f>
        <v>5696.5</v>
      </c>
    </row>
    <row r="25" spans="1:3" ht="41.25" customHeight="1">
      <c r="A25" s="21" t="s">
        <v>212</v>
      </c>
      <c r="B25" s="22" t="s">
        <v>90</v>
      </c>
      <c r="C25" s="23">
        <v>1451.5</v>
      </c>
    </row>
    <row r="26" spans="1:3" ht="17.25" customHeight="1">
      <c r="A26" s="20" t="s">
        <v>15</v>
      </c>
      <c r="B26" s="18" t="s">
        <v>135</v>
      </c>
      <c r="C26" s="29">
        <f>C27</f>
        <v>-2613.6</v>
      </c>
    </row>
    <row r="27" spans="1:3" ht="15" customHeight="1">
      <c r="A27" s="21" t="s">
        <v>15</v>
      </c>
      <c r="B27" s="22" t="s">
        <v>91</v>
      </c>
      <c r="C27" s="27">
        <v>-2613.6</v>
      </c>
    </row>
    <row r="28" spans="1:3" ht="12.75">
      <c r="A28" s="30" t="s">
        <v>104</v>
      </c>
      <c r="B28" s="31" t="s">
        <v>105</v>
      </c>
      <c r="C28" s="19">
        <f>C29</f>
        <v>52</v>
      </c>
    </row>
    <row r="29" spans="1:3" s="28" customFormat="1" ht="15" customHeight="1">
      <c r="A29" s="32" t="s">
        <v>104</v>
      </c>
      <c r="B29" s="33" t="s">
        <v>106</v>
      </c>
      <c r="C29" s="23">
        <v>52</v>
      </c>
    </row>
    <row r="30" spans="1:3" s="28" customFormat="1" ht="25.5" customHeight="1">
      <c r="A30" s="30" t="s">
        <v>124</v>
      </c>
      <c r="B30" s="31" t="s">
        <v>123</v>
      </c>
      <c r="C30" s="19">
        <f>C31</f>
        <v>300</v>
      </c>
    </row>
    <row r="31" spans="1:3" s="28" customFormat="1" ht="30.75" customHeight="1">
      <c r="A31" s="32" t="s">
        <v>125</v>
      </c>
      <c r="B31" s="33" t="s">
        <v>126</v>
      </c>
      <c r="C31" s="23">
        <v>300</v>
      </c>
    </row>
    <row r="32" spans="1:3" ht="12.75">
      <c r="A32" s="20" t="s">
        <v>16</v>
      </c>
      <c r="B32" s="18" t="s">
        <v>17</v>
      </c>
      <c r="C32" s="34">
        <f>C33+C35</f>
        <v>-405</v>
      </c>
    </row>
    <row r="33" spans="1:3" s="28" customFormat="1" ht="13.5" customHeight="1">
      <c r="A33" s="20" t="s">
        <v>18</v>
      </c>
      <c r="B33" s="18" t="s">
        <v>19</v>
      </c>
      <c r="C33" s="19">
        <f>C34</f>
        <v>1200</v>
      </c>
    </row>
    <row r="34" spans="1:3" ht="29.25" customHeight="1">
      <c r="A34" s="21" t="s">
        <v>136</v>
      </c>
      <c r="B34" s="22" t="s">
        <v>20</v>
      </c>
      <c r="C34" s="23">
        <v>1200</v>
      </c>
    </row>
    <row r="35" spans="1:3" ht="12.75">
      <c r="A35" s="20" t="s">
        <v>21</v>
      </c>
      <c r="B35" s="18" t="s">
        <v>22</v>
      </c>
      <c r="C35" s="29">
        <f>C36+C38</f>
        <v>-1605</v>
      </c>
    </row>
    <row r="36" spans="1:3" ht="12.75">
      <c r="A36" s="21" t="s">
        <v>193</v>
      </c>
      <c r="B36" s="22" t="s">
        <v>202</v>
      </c>
      <c r="C36" s="27">
        <f>C37</f>
        <v>-405</v>
      </c>
    </row>
    <row r="37" spans="1:3" ht="25.5">
      <c r="A37" s="35" t="s">
        <v>195</v>
      </c>
      <c r="B37" s="36" t="s">
        <v>194</v>
      </c>
      <c r="C37" s="37">
        <v>-405</v>
      </c>
    </row>
    <row r="38" spans="1:3" ht="12.75">
      <c r="A38" s="21" t="s">
        <v>197</v>
      </c>
      <c r="B38" s="22" t="s">
        <v>196</v>
      </c>
      <c r="C38" s="27">
        <f>SUM(C39)</f>
        <v>-1200</v>
      </c>
    </row>
    <row r="39" spans="1:3" ht="29.25" customHeight="1">
      <c r="A39" s="35" t="s">
        <v>199</v>
      </c>
      <c r="B39" s="36" t="s">
        <v>198</v>
      </c>
      <c r="C39" s="37">
        <v>-1200</v>
      </c>
    </row>
    <row r="40" spans="1:3" ht="12.75">
      <c r="A40" s="20" t="s">
        <v>23</v>
      </c>
      <c r="B40" s="18" t="s">
        <v>24</v>
      </c>
      <c r="C40" s="29">
        <f>C41+C43</f>
        <v>-471.1</v>
      </c>
    </row>
    <row r="41" spans="1:3" ht="27.75" customHeight="1">
      <c r="A41" s="21" t="s">
        <v>25</v>
      </c>
      <c r="B41" s="22" t="s">
        <v>26</v>
      </c>
      <c r="C41" s="27">
        <f>C42</f>
        <v>-620.1</v>
      </c>
    </row>
    <row r="42" spans="1:3" ht="42" customHeight="1">
      <c r="A42" s="35" t="s">
        <v>77</v>
      </c>
      <c r="B42" s="36" t="s">
        <v>27</v>
      </c>
      <c r="C42" s="37">
        <v>-620.1</v>
      </c>
    </row>
    <row r="43" spans="1:3" ht="28.5" customHeight="1">
      <c r="A43" s="21" t="s">
        <v>28</v>
      </c>
      <c r="B43" s="22" t="s">
        <v>29</v>
      </c>
      <c r="C43" s="23">
        <f>C44+C45</f>
        <v>149</v>
      </c>
    </row>
    <row r="44" spans="1:3" s="39" customFormat="1" ht="29.25" customHeight="1">
      <c r="A44" s="35" t="s">
        <v>203</v>
      </c>
      <c r="B44" s="36" t="s">
        <v>209</v>
      </c>
      <c r="C44" s="38">
        <v>10</v>
      </c>
    </row>
    <row r="45" spans="1:3" ht="41.25" customHeight="1">
      <c r="A45" s="21" t="s">
        <v>274</v>
      </c>
      <c r="B45" s="22" t="s">
        <v>137</v>
      </c>
      <c r="C45" s="23">
        <f>C46</f>
        <v>139</v>
      </c>
    </row>
    <row r="46" spans="1:3" ht="69" customHeight="1">
      <c r="A46" s="35" t="s">
        <v>119</v>
      </c>
      <c r="B46" s="40" t="s">
        <v>120</v>
      </c>
      <c r="C46" s="38">
        <v>139</v>
      </c>
    </row>
    <row r="47" spans="1:3" ht="32.25" customHeight="1">
      <c r="A47" s="20" t="s">
        <v>30</v>
      </c>
      <c r="B47" s="18" t="s">
        <v>31</v>
      </c>
      <c r="C47" s="19">
        <f>SUM(C50+C61+C48+C58)</f>
        <v>12137.199999999999</v>
      </c>
    </row>
    <row r="48" spans="1:3" s="43" customFormat="1" ht="56.25" customHeight="1">
      <c r="A48" s="21" t="s">
        <v>78</v>
      </c>
      <c r="B48" s="41" t="s">
        <v>183</v>
      </c>
      <c r="C48" s="42">
        <f>C49</f>
        <v>-230.7</v>
      </c>
    </row>
    <row r="49" spans="1:3" s="46" customFormat="1" ht="48.75" customHeight="1">
      <c r="A49" s="35" t="s">
        <v>32</v>
      </c>
      <c r="B49" s="44" t="s">
        <v>138</v>
      </c>
      <c r="C49" s="45">
        <v>-230.7</v>
      </c>
    </row>
    <row r="50" spans="1:3" ht="63.75">
      <c r="A50" s="21" t="s">
        <v>85</v>
      </c>
      <c r="B50" s="22" t="s">
        <v>33</v>
      </c>
      <c r="C50" s="27">
        <f>SUM(C51+C53+C55)</f>
        <v>-2790</v>
      </c>
    </row>
    <row r="51" spans="1:3" ht="43.5" customHeight="1">
      <c r="A51" s="21" t="s">
        <v>139</v>
      </c>
      <c r="B51" s="22" t="s">
        <v>81</v>
      </c>
      <c r="C51" s="27">
        <f>SUM(C52)</f>
        <v>-3810.6</v>
      </c>
    </row>
    <row r="52" spans="1:3" ht="58.5" customHeight="1">
      <c r="A52" s="35" t="s">
        <v>34</v>
      </c>
      <c r="B52" s="36" t="s">
        <v>92</v>
      </c>
      <c r="C52" s="37">
        <v>-3810.6</v>
      </c>
    </row>
    <row r="53" spans="1:3" ht="54" customHeight="1">
      <c r="A53" s="21" t="s">
        <v>86</v>
      </c>
      <c r="B53" s="47" t="s">
        <v>35</v>
      </c>
      <c r="C53" s="23">
        <f>C54</f>
        <v>1019.6</v>
      </c>
    </row>
    <row r="54" spans="1:3" s="49" customFormat="1" ht="54.75" customHeight="1">
      <c r="A54" s="48" t="s">
        <v>145</v>
      </c>
      <c r="B54" s="36" t="s">
        <v>36</v>
      </c>
      <c r="C54" s="38">
        <v>1019.6</v>
      </c>
    </row>
    <row r="55" spans="1:3" s="49" customFormat="1" ht="39.75" customHeight="1">
      <c r="A55" s="26" t="s">
        <v>298</v>
      </c>
      <c r="B55" s="50" t="s">
        <v>299</v>
      </c>
      <c r="C55" s="51">
        <f>C56</f>
        <v>1</v>
      </c>
    </row>
    <row r="56" spans="1:3" s="49" customFormat="1" ht="32.25" customHeight="1">
      <c r="A56" s="26" t="s">
        <v>300</v>
      </c>
      <c r="B56" s="50" t="s">
        <v>301</v>
      </c>
      <c r="C56" s="51">
        <f>C57</f>
        <v>1</v>
      </c>
    </row>
    <row r="57" spans="1:3" s="49" customFormat="1" ht="54.75" customHeight="1">
      <c r="A57" s="48" t="s">
        <v>302</v>
      </c>
      <c r="B57" s="40" t="s">
        <v>303</v>
      </c>
      <c r="C57" s="52">
        <v>1</v>
      </c>
    </row>
    <row r="58" spans="1:3" s="53" customFormat="1" ht="23.25" customHeight="1">
      <c r="A58" s="21" t="s">
        <v>141</v>
      </c>
      <c r="B58" s="22" t="s">
        <v>142</v>
      </c>
      <c r="C58" s="23">
        <f>C59</f>
        <v>87</v>
      </c>
    </row>
    <row r="59" spans="1:3" s="53" customFormat="1" ht="44.25" customHeight="1">
      <c r="A59" s="21" t="s">
        <v>144</v>
      </c>
      <c r="B59" s="22" t="s">
        <v>143</v>
      </c>
      <c r="C59" s="23">
        <f>C60</f>
        <v>87</v>
      </c>
    </row>
    <row r="60" spans="1:3" ht="44.25" customHeight="1">
      <c r="A60" s="48" t="s">
        <v>140</v>
      </c>
      <c r="B60" s="36" t="s">
        <v>107</v>
      </c>
      <c r="C60" s="38">
        <v>87</v>
      </c>
    </row>
    <row r="61" spans="1:3" ht="55.5" customHeight="1">
      <c r="A61" s="21" t="s">
        <v>87</v>
      </c>
      <c r="B61" s="22" t="s">
        <v>37</v>
      </c>
      <c r="C61" s="23">
        <f>C62</f>
        <v>15070.9</v>
      </c>
    </row>
    <row r="62" spans="1:3" ht="56.25" customHeight="1">
      <c r="A62" s="21" t="s">
        <v>88</v>
      </c>
      <c r="B62" s="22" t="s">
        <v>38</v>
      </c>
      <c r="C62" s="23">
        <f>C63</f>
        <v>15070.9</v>
      </c>
    </row>
    <row r="63" spans="1:3" ht="63" customHeight="1">
      <c r="A63" s="35" t="s">
        <v>146</v>
      </c>
      <c r="B63" s="36" t="s">
        <v>39</v>
      </c>
      <c r="C63" s="38">
        <v>15070.9</v>
      </c>
    </row>
    <row r="64" spans="1:3" ht="20.25" customHeight="1">
      <c r="A64" s="20" t="s">
        <v>40</v>
      </c>
      <c r="B64" s="18" t="s">
        <v>41</v>
      </c>
      <c r="C64" s="19">
        <f>C65</f>
        <v>1875.5</v>
      </c>
    </row>
    <row r="65" spans="1:3" ht="17.25" customHeight="1">
      <c r="A65" s="21" t="s">
        <v>148</v>
      </c>
      <c r="B65" s="22" t="s">
        <v>147</v>
      </c>
      <c r="C65" s="23">
        <f>C66+C67+C68+C70+C71</f>
        <v>1875.5</v>
      </c>
    </row>
    <row r="66" spans="1:3" ht="33" customHeight="1">
      <c r="A66" s="35" t="s">
        <v>149</v>
      </c>
      <c r="B66" s="36" t="s">
        <v>108</v>
      </c>
      <c r="C66" s="23">
        <v>73.5</v>
      </c>
    </row>
    <row r="67" spans="1:3" ht="26.25" customHeight="1">
      <c r="A67" s="35" t="s">
        <v>150</v>
      </c>
      <c r="B67" s="36" t="s">
        <v>109</v>
      </c>
      <c r="C67" s="23">
        <v>0</v>
      </c>
    </row>
    <row r="68" spans="1:3" ht="14.25" customHeight="1">
      <c r="A68" s="35" t="s">
        <v>151</v>
      </c>
      <c r="B68" s="36" t="s">
        <v>110</v>
      </c>
      <c r="C68" s="23">
        <v>1149.9</v>
      </c>
    </row>
    <row r="69" spans="1:3" ht="16.5" customHeight="1">
      <c r="A69" s="21" t="s">
        <v>304</v>
      </c>
      <c r="B69" s="22" t="s">
        <v>111</v>
      </c>
      <c r="C69" s="23">
        <f>C70+C71</f>
        <v>652.1</v>
      </c>
    </row>
    <row r="70" spans="1:3" ht="16.5" customHeight="1">
      <c r="A70" s="35" t="s">
        <v>294</v>
      </c>
      <c r="B70" s="36" t="s">
        <v>296</v>
      </c>
      <c r="C70" s="23">
        <v>379.1</v>
      </c>
    </row>
    <row r="71" spans="1:3" ht="16.5" customHeight="1">
      <c r="A71" s="35" t="s">
        <v>295</v>
      </c>
      <c r="B71" s="36" t="s">
        <v>297</v>
      </c>
      <c r="C71" s="23">
        <v>273</v>
      </c>
    </row>
    <row r="72" spans="1:3" ht="29.25" customHeight="1">
      <c r="A72" s="20" t="s">
        <v>93</v>
      </c>
      <c r="B72" s="18" t="s">
        <v>42</v>
      </c>
      <c r="C72" s="19">
        <f>C73+C76</f>
        <v>154.89999999999998</v>
      </c>
    </row>
    <row r="73" spans="1:3" ht="12.75">
      <c r="A73" s="21" t="s">
        <v>152</v>
      </c>
      <c r="B73" s="22" t="s">
        <v>153</v>
      </c>
      <c r="C73" s="27">
        <f>C74</f>
        <v>-125</v>
      </c>
    </row>
    <row r="74" spans="1:3" ht="12.75">
      <c r="A74" s="21" t="s">
        <v>96</v>
      </c>
      <c r="B74" s="22" t="s">
        <v>97</v>
      </c>
      <c r="C74" s="27">
        <f>C75</f>
        <v>-125</v>
      </c>
    </row>
    <row r="75" spans="1:3" ht="25.5">
      <c r="A75" s="35" t="s">
        <v>99</v>
      </c>
      <c r="B75" s="36" t="s">
        <v>98</v>
      </c>
      <c r="C75" s="37">
        <v>-125</v>
      </c>
    </row>
    <row r="76" spans="1:3" ht="12.75">
      <c r="A76" s="21" t="s">
        <v>154</v>
      </c>
      <c r="B76" s="22" t="s">
        <v>155</v>
      </c>
      <c r="C76" s="23">
        <f>SUM(C77)</f>
        <v>279.9</v>
      </c>
    </row>
    <row r="77" spans="1:3" ht="12.75">
      <c r="A77" s="21" t="s">
        <v>100</v>
      </c>
      <c r="B77" s="22" t="s">
        <v>101</v>
      </c>
      <c r="C77" s="23">
        <f>SUM(C78)</f>
        <v>279.9</v>
      </c>
    </row>
    <row r="78" spans="1:3" s="39" customFormat="1" ht="18" customHeight="1">
      <c r="A78" s="35" t="s">
        <v>102</v>
      </c>
      <c r="B78" s="36" t="s">
        <v>103</v>
      </c>
      <c r="C78" s="38">
        <v>279.9</v>
      </c>
    </row>
    <row r="79" spans="1:3" ht="30" customHeight="1">
      <c r="A79" s="20" t="s">
        <v>43</v>
      </c>
      <c r="B79" s="18" t="s">
        <v>44</v>
      </c>
      <c r="C79" s="19">
        <f>C80+C83+C88</f>
        <v>4697.800000000001</v>
      </c>
    </row>
    <row r="80" spans="1:3" ht="57" customHeight="1">
      <c r="A80" s="21" t="s">
        <v>184</v>
      </c>
      <c r="B80" s="22" t="s">
        <v>45</v>
      </c>
      <c r="C80" s="23">
        <f>C81</f>
        <v>2717.9</v>
      </c>
    </row>
    <row r="81" spans="1:3" ht="69" customHeight="1">
      <c r="A81" s="21" t="s">
        <v>200</v>
      </c>
      <c r="B81" s="22" t="s">
        <v>156</v>
      </c>
      <c r="C81" s="23">
        <f>C82</f>
        <v>2717.9</v>
      </c>
    </row>
    <row r="82" spans="1:3" ht="69" customHeight="1">
      <c r="A82" s="35" t="s">
        <v>157</v>
      </c>
      <c r="B82" s="36" t="s">
        <v>94</v>
      </c>
      <c r="C82" s="38">
        <f>2917.9-200</f>
        <v>2717.9</v>
      </c>
    </row>
    <row r="83" spans="1:3" ht="26.25" customHeight="1">
      <c r="A83" s="21" t="s">
        <v>185</v>
      </c>
      <c r="B83" s="22" t="s">
        <v>46</v>
      </c>
      <c r="C83" s="23">
        <f>C84+C86</f>
        <v>2050.8</v>
      </c>
    </row>
    <row r="84" spans="1:3" ht="25.5">
      <c r="A84" s="21" t="s">
        <v>47</v>
      </c>
      <c r="B84" s="22" t="s">
        <v>48</v>
      </c>
      <c r="C84" s="23">
        <f>C85</f>
        <v>2050.8</v>
      </c>
    </row>
    <row r="85" spans="1:3" ht="38.25">
      <c r="A85" s="35" t="s">
        <v>208</v>
      </c>
      <c r="B85" s="36" t="s">
        <v>49</v>
      </c>
      <c r="C85" s="38">
        <v>2050.8</v>
      </c>
    </row>
    <row r="86" spans="1:3" ht="38.25">
      <c r="A86" s="21" t="s">
        <v>182</v>
      </c>
      <c r="B86" s="22" t="s">
        <v>181</v>
      </c>
      <c r="C86" s="23">
        <f>C87</f>
        <v>0</v>
      </c>
    </row>
    <row r="87" spans="1:3" ht="38.25">
      <c r="A87" s="35" t="s">
        <v>275</v>
      </c>
      <c r="B87" s="36" t="s">
        <v>180</v>
      </c>
      <c r="C87" s="38">
        <v>0</v>
      </c>
    </row>
    <row r="88" spans="1:3" ht="51">
      <c r="A88" s="21" t="s">
        <v>256</v>
      </c>
      <c r="B88" s="22" t="s">
        <v>258</v>
      </c>
      <c r="C88" s="37">
        <f>C89</f>
        <v>-70.9</v>
      </c>
    </row>
    <row r="89" spans="1:3" ht="69" customHeight="1">
      <c r="A89" s="35" t="s">
        <v>257</v>
      </c>
      <c r="B89" s="36" t="s">
        <v>255</v>
      </c>
      <c r="C89" s="37">
        <v>-70.9</v>
      </c>
    </row>
    <row r="90" spans="1:3" ht="12.75">
      <c r="A90" s="20" t="s">
        <v>50</v>
      </c>
      <c r="B90" s="18" t="s">
        <v>51</v>
      </c>
      <c r="C90" s="19">
        <f>C91+C94+C95+C98+C101+C105+C106+C109+C111+C113+C114</f>
        <v>1014.8</v>
      </c>
    </row>
    <row r="91" spans="1:3" ht="30.75" customHeight="1">
      <c r="A91" s="21" t="s">
        <v>52</v>
      </c>
      <c r="B91" s="22" t="s">
        <v>53</v>
      </c>
      <c r="C91" s="27">
        <f>C92+C93</f>
        <v>-110</v>
      </c>
    </row>
    <row r="92" spans="1:3" ht="53.25" customHeight="1">
      <c r="A92" s="35" t="s">
        <v>276</v>
      </c>
      <c r="B92" s="36" t="s">
        <v>54</v>
      </c>
      <c r="C92" s="37">
        <v>-110</v>
      </c>
    </row>
    <row r="93" spans="1:3" ht="40.5" customHeight="1">
      <c r="A93" s="35" t="s">
        <v>269</v>
      </c>
      <c r="B93" s="36" t="s">
        <v>270</v>
      </c>
      <c r="C93" s="37">
        <v>0</v>
      </c>
    </row>
    <row r="94" spans="1:3" ht="47.25" customHeight="1">
      <c r="A94" s="26" t="s">
        <v>186</v>
      </c>
      <c r="B94" s="41" t="s">
        <v>170</v>
      </c>
      <c r="C94" s="27">
        <v>-100</v>
      </c>
    </row>
    <row r="95" spans="1:3" ht="42" customHeight="1">
      <c r="A95" s="21" t="s">
        <v>260</v>
      </c>
      <c r="B95" s="50" t="s">
        <v>259</v>
      </c>
      <c r="C95" s="23">
        <f>C96+C97</f>
        <v>98</v>
      </c>
    </row>
    <row r="96" spans="1:3" ht="45" customHeight="1">
      <c r="A96" s="35" t="s">
        <v>263</v>
      </c>
      <c r="B96" s="40" t="s">
        <v>261</v>
      </c>
      <c r="C96" s="23">
        <v>172</v>
      </c>
    </row>
    <row r="97" spans="1:3" ht="42" customHeight="1">
      <c r="A97" s="35" t="s">
        <v>264</v>
      </c>
      <c r="B97" s="40" t="s">
        <v>262</v>
      </c>
      <c r="C97" s="27">
        <v>-74</v>
      </c>
    </row>
    <row r="98" spans="1:3" ht="16.5" customHeight="1">
      <c r="A98" s="26" t="s">
        <v>277</v>
      </c>
      <c r="B98" s="50" t="s">
        <v>278</v>
      </c>
      <c r="C98" s="38">
        <f>C99</f>
        <v>13.4</v>
      </c>
    </row>
    <row r="99" spans="1:3" ht="39" customHeight="1">
      <c r="A99" s="21" t="s">
        <v>279</v>
      </c>
      <c r="B99" s="50" t="s">
        <v>280</v>
      </c>
      <c r="C99" s="38">
        <f>C100</f>
        <v>13.4</v>
      </c>
    </row>
    <row r="100" spans="1:3" ht="39" customHeight="1">
      <c r="A100" s="35" t="s">
        <v>281</v>
      </c>
      <c r="B100" s="40" t="s">
        <v>282</v>
      </c>
      <c r="C100" s="38">
        <v>13.4</v>
      </c>
    </row>
    <row r="101" spans="1:3" ht="76.5">
      <c r="A101" s="21" t="s">
        <v>122</v>
      </c>
      <c r="B101" s="41" t="s">
        <v>121</v>
      </c>
      <c r="C101" s="23">
        <f>C102+C103+C104</f>
        <v>414</v>
      </c>
    </row>
    <row r="102" spans="1:3" ht="31.5" customHeight="1">
      <c r="A102" s="35" t="s">
        <v>187</v>
      </c>
      <c r="B102" s="44" t="s">
        <v>112</v>
      </c>
      <c r="C102" s="38">
        <v>0</v>
      </c>
    </row>
    <row r="103" spans="1:3" ht="27.75" customHeight="1">
      <c r="A103" s="35" t="s">
        <v>158</v>
      </c>
      <c r="B103" s="44" t="s">
        <v>113</v>
      </c>
      <c r="C103" s="38">
        <v>374</v>
      </c>
    </row>
    <row r="104" spans="1:3" ht="30" customHeight="1">
      <c r="A104" s="35" t="s">
        <v>159</v>
      </c>
      <c r="B104" s="44" t="s">
        <v>114</v>
      </c>
      <c r="C104" s="38">
        <v>40</v>
      </c>
    </row>
    <row r="105" spans="1:3" ht="39.75" customHeight="1">
      <c r="A105" s="21" t="s">
        <v>188</v>
      </c>
      <c r="B105" s="22" t="s">
        <v>55</v>
      </c>
      <c r="C105" s="27">
        <v>-200</v>
      </c>
    </row>
    <row r="106" spans="1:3" ht="30" customHeight="1">
      <c r="A106" s="54" t="s">
        <v>268</v>
      </c>
      <c r="B106" s="22" t="s">
        <v>267</v>
      </c>
      <c r="C106" s="23">
        <f>C108+C107</f>
        <v>91</v>
      </c>
    </row>
    <row r="107" spans="1:3" ht="45" customHeight="1">
      <c r="A107" s="35" t="s">
        <v>266</v>
      </c>
      <c r="B107" s="36" t="s">
        <v>265</v>
      </c>
      <c r="C107" s="23">
        <v>0</v>
      </c>
    </row>
    <row r="108" spans="1:3" ht="27" customHeight="1">
      <c r="A108" s="55" t="s">
        <v>283</v>
      </c>
      <c r="B108" s="22" t="s">
        <v>218</v>
      </c>
      <c r="C108" s="23">
        <v>91</v>
      </c>
    </row>
    <row r="109" spans="1:3" ht="42" customHeight="1">
      <c r="A109" s="21" t="s">
        <v>204</v>
      </c>
      <c r="B109" s="22" t="s">
        <v>172</v>
      </c>
      <c r="C109" s="23">
        <f>C110</f>
        <v>161</v>
      </c>
    </row>
    <row r="110" spans="1:3" s="39" customFormat="1" ht="58.5" customHeight="1">
      <c r="A110" s="35" t="s">
        <v>205</v>
      </c>
      <c r="B110" s="36" t="s">
        <v>171</v>
      </c>
      <c r="C110" s="38">
        <v>161</v>
      </c>
    </row>
    <row r="111" spans="1:3" ht="38.25">
      <c r="A111" s="21" t="s">
        <v>272</v>
      </c>
      <c r="B111" s="22" t="s">
        <v>160</v>
      </c>
      <c r="C111" s="23">
        <f>C112</f>
        <v>290.5</v>
      </c>
    </row>
    <row r="112" spans="1:3" s="39" customFormat="1" ht="56.25" customHeight="1">
      <c r="A112" s="35" t="s">
        <v>284</v>
      </c>
      <c r="B112" s="36" t="s">
        <v>169</v>
      </c>
      <c r="C112" s="38">
        <v>290.5</v>
      </c>
    </row>
    <row r="113" spans="1:3" ht="45.75" customHeight="1">
      <c r="A113" s="21" t="s">
        <v>174</v>
      </c>
      <c r="B113" s="22" t="s">
        <v>173</v>
      </c>
      <c r="C113" s="23">
        <v>261</v>
      </c>
    </row>
    <row r="114" spans="1:3" ht="25.5">
      <c r="A114" s="21" t="s">
        <v>56</v>
      </c>
      <c r="B114" s="22" t="s">
        <v>57</v>
      </c>
      <c r="C114" s="23">
        <f>C115</f>
        <v>95.9</v>
      </c>
    </row>
    <row r="115" spans="1:3" ht="33" customHeight="1">
      <c r="A115" s="35" t="s">
        <v>214</v>
      </c>
      <c r="B115" s="36" t="s">
        <v>58</v>
      </c>
      <c r="C115" s="38">
        <v>95.9</v>
      </c>
    </row>
    <row r="116" spans="1:3" s="39" customFormat="1" ht="12.75">
      <c r="A116" s="20" t="s">
        <v>115</v>
      </c>
      <c r="B116" s="56" t="s">
        <v>116</v>
      </c>
      <c r="C116" s="19">
        <f>C117</f>
        <v>92.5</v>
      </c>
    </row>
    <row r="117" spans="1:3" s="39" customFormat="1" ht="12.75">
      <c r="A117" s="21" t="s">
        <v>167</v>
      </c>
      <c r="B117" s="57" t="s">
        <v>168</v>
      </c>
      <c r="C117" s="23">
        <f>C118</f>
        <v>92.5</v>
      </c>
    </row>
    <row r="118" spans="1:3" ht="12.75">
      <c r="A118" s="48" t="s">
        <v>117</v>
      </c>
      <c r="B118" s="58" t="s">
        <v>118</v>
      </c>
      <c r="C118" s="38">
        <v>92.5</v>
      </c>
    </row>
    <row r="119" spans="1:3" ht="18.75" customHeight="1">
      <c r="A119" s="17" t="s">
        <v>59</v>
      </c>
      <c r="B119" s="18" t="s">
        <v>60</v>
      </c>
      <c r="C119" s="19">
        <f>C120+C153+C157</f>
        <v>355980.00000000006</v>
      </c>
    </row>
    <row r="120" spans="1:3" ht="28.5" customHeight="1">
      <c r="A120" s="21" t="s">
        <v>61</v>
      </c>
      <c r="B120" s="22" t="s">
        <v>62</v>
      </c>
      <c r="C120" s="23">
        <f>C121+C128+C135+C150</f>
        <v>355956.4</v>
      </c>
    </row>
    <row r="121" spans="1:3" ht="25.5">
      <c r="A121" s="20" t="s">
        <v>210</v>
      </c>
      <c r="B121" s="18" t="s">
        <v>219</v>
      </c>
      <c r="C121" s="19">
        <f>C122+C124+C126</f>
        <v>22265.8</v>
      </c>
    </row>
    <row r="122" spans="1:3" ht="12.75">
      <c r="A122" s="21" t="s">
        <v>63</v>
      </c>
      <c r="B122" s="22" t="s">
        <v>250</v>
      </c>
      <c r="C122" s="51">
        <f>C123</f>
        <v>0</v>
      </c>
    </row>
    <row r="123" spans="1:3" ht="28.5" customHeight="1">
      <c r="A123" s="35" t="s">
        <v>76</v>
      </c>
      <c r="B123" s="36" t="s">
        <v>220</v>
      </c>
      <c r="C123" s="52">
        <v>0</v>
      </c>
    </row>
    <row r="124" spans="1:3" ht="30.75" customHeight="1">
      <c r="A124" s="21" t="s">
        <v>64</v>
      </c>
      <c r="B124" s="22" t="s">
        <v>221</v>
      </c>
      <c r="C124" s="23">
        <f>SUM(C125)</f>
        <v>14494.5</v>
      </c>
    </row>
    <row r="125" spans="1:3" ht="29.25" customHeight="1">
      <c r="A125" s="35" t="s">
        <v>65</v>
      </c>
      <c r="B125" s="36" t="s">
        <v>222</v>
      </c>
      <c r="C125" s="38">
        <v>14494.5</v>
      </c>
    </row>
    <row r="126" spans="1:3" ht="16.5" customHeight="1">
      <c r="A126" s="21" t="s">
        <v>79</v>
      </c>
      <c r="B126" s="22" t="s">
        <v>223</v>
      </c>
      <c r="C126" s="23">
        <f>SUM(C127)</f>
        <v>7771.3</v>
      </c>
    </row>
    <row r="127" spans="1:3" s="39" customFormat="1" ht="17.25" customHeight="1">
      <c r="A127" s="35" t="s">
        <v>80</v>
      </c>
      <c r="B127" s="36" t="s">
        <v>224</v>
      </c>
      <c r="C127" s="38">
        <v>7771.3</v>
      </c>
    </row>
    <row r="128" spans="1:3" ht="29.25" customHeight="1">
      <c r="A128" s="20" t="s">
        <v>161</v>
      </c>
      <c r="B128" s="18" t="s">
        <v>225</v>
      </c>
      <c r="C128" s="19">
        <f>C133+C131+C129</f>
        <v>315685.8</v>
      </c>
    </row>
    <row r="129" spans="1:3" ht="28.5" customHeight="1">
      <c r="A129" s="21" t="s">
        <v>292</v>
      </c>
      <c r="B129" s="22" t="s">
        <v>290</v>
      </c>
      <c r="C129" s="38">
        <f>C130</f>
        <v>175.70000000000002</v>
      </c>
    </row>
    <row r="130" spans="1:3" ht="27" customHeight="1">
      <c r="A130" s="35" t="s">
        <v>293</v>
      </c>
      <c r="B130" s="36" t="s">
        <v>291</v>
      </c>
      <c r="C130" s="38">
        <f>23.9+151.8</f>
        <v>175.70000000000002</v>
      </c>
    </row>
    <row r="131" spans="1:3" ht="43.5" customHeight="1">
      <c r="A131" s="35" t="s">
        <v>251</v>
      </c>
      <c r="B131" s="36" t="s">
        <v>252</v>
      </c>
      <c r="C131" s="59">
        <f>C132</f>
        <v>0</v>
      </c>
    </row>
    <row r="132" spans="1:3" ht="40.5" customHeight="1">
      <c r="A132" s="35" t="s">
        <v>254</v>
      </c>
      <c r="B132" s="36" t="s">
        <v>253</v>
      </c>
      <c r="C132" s="59">
        <v>0</v>
      </c>
    </row>
    <row r="133" spans="1:3" ht="17.25" customHeight="1">
      <c r="A133" s="21" t="s">
        <v>66</v>
      </c>
      <c r="B133" s="22" t="s">
        <v>226</v>
      </c>
      <c r="C133" s="23">
        <f>C134</f>
        <v>315510.1</v>
      </c>
    </row>
    <row r="134" spans="1:3" ht="19.5" customHeight="1">
      <c r="A134" s="35" t="s">
        <v>162</v>
      </c>
      <c r="B134" s="36" t="s">
        <v>227</v>
      </c>
      <c r="C134" s="38">
        <f>3281.4+14296.5+8795.8+-4856.5+100000+192953.1+887.2+152.6</f>
        <v>315510.1</v>
      </c>
    </row>
    <row r="135" spans="1:3" ht="31.5" customHeight="1">
      <c r="A135" s="20" t="s">
        <v>211</v>
      </c>
      <c r="B135" s="18" t="s">
        <v>228</v>
      </c>
      <c r="C135" s="19">
        <f>SUM(C136+C138+C140+C142+C144+C146+C148)</f>
        <v>17097.9</v>
      </c>
    </row>
    <row r="136" spans="1:3" ht="29.25" customHeight="1">
      <c r="A136" s="21" t="s">
        <v>68</v>
      </c>
      <c r="B136" s="22" t="s">
        <v>235</v>
      </c>
      <c r="C136" s="23">
        <f>SUM(C137)</f>
        <v>18164.4</v>
      </c>
    </row>
    <row r="137" spans="1:3" ht="28.5" customHeight="1">
      <c r="A137" s="35" t="s">
        <v>216</v>
      </c>
      <c r="B137" s="36" t="s">
        <v>236</v>
      </c>
      <c r="C137" s="38">
        <f>9400+2000+-83.4+9.3+4.1+-4.2+-1741.9+17437.6+135.4+-8992.5</f>
        <v>18164.4</v>
      </c>
    </row>
    <row r="138" spans="1:3" ht="55.5" customHeight="1">
      <c r="A138" s="21" t="s">
        <v>207</v>
      </c>
      <c r="B138" s="22" t="s">
        <v>237</v>
      </c>
      <c r="C138" s="27">
        <f>C139</f>
        <v>-2000</v>
      </c>
    </row>
    <row r="139" spans="1:3" ht="57.75" customHeight="1">
      <c r="A139" s="35" t="s">
        <v>206</v>
      </c>
      <c r="B139" s="36" t="s">
        <v>238</v>
      </c>
      <c r="C139" s="37">
        <f>+-2000</f>
        <v>-2000</v>
      </c>
    </row>
    <row r="140" spans="1:3" ht="45" customHeight="1">
      <c r="A140" s="21" t="s">
        <v>189</v>
      </c>
      <c r="B140" s="22" t="s">
        <v>245</v>
      </c>
      <c r="C140" s="59">
        <f>C141</f>
        <v>0</v>
      </c>
    </row>
    <row r="141" spans="1:3" ht="54" customHeight="1">
      <c r="A141" s="35" t="s">
        <v>190</v>
      </c>
      <c r="B141" s="36" t="s">
        <v>246</v>
      </c>
      <c r="C141" s="59">
        <v>0</v>
      </c>
    </row>
    <row r="142" spans="1:3" ht="39.75" customHeight="1">
      <c r="A142" s="21" t="s">
        <v>231</v>
      </c>
      <c r="B142" s="22" t="s">
        <v>232</v>
      </c>
      <c r="C142" s="60">
        <f>C143</f>
        <v>0</v>
      </c>
    </row>
    <row r="143" spans="1:3" ht="43.5" customHeight="1">
      <c r="A143" s="35" t="s">
        <v>234</v>
      </c>
      <c r="B143" s="36" t="s">
        <v>233</v>
      </c>
      <c r="C143" s="59">
        <v>0</v>
      </c>
    </row>
    <row r="144" spans="1:3" ht="66.75" customHeight="1">
      <c r="A144" s="61" t="s">
        <v>239</v>
      </c>
      <c r="B144" s="22" t="s">
        <v>240</v>
      </c>
      <c r="C144" s="60">
        <f>SUM(C145)</f>
        <v>0</v>
      </c>
    </row>
    <row r="145" spans="1:3" ht="83.25" customHeight="1">
      <c r="A145" s="62" t="s">
        <v>242</v>
      </c>
      <c r="B145" s="36" t="s">
        <v>241</v>
      </c>
      <c r="C145" s="59">
        <v>0</v>
      </c>
    </row>
    <row r="146" spans="1:3" ht="47.25" customHeight="1">
      <c r="A146" s="21" t="s">
        <v>286</v>
      </c>
      <c r="B146" s="22" t="s">
        <v>243</v>
      </c>
      <c r="C146" s="23">
        <f>SUM(C147)</f>
        <v>935.5000000000001</v>
      </c>
    </row>
    <row r="147" spans="1:3" ht="53.25" customHeight="1">
      <c r="A147" s="35" t="s">
        <v>287</v>
      </c>
      <c r="B147" s="36" t="s">
        <v>244</v>
      </c>
      <c r="C147" s="38">
        <f>47.6+888.2+-0.3</f>
        <v>935.5000000000001</v>
      </c>
    </row>
    <row r="148" spans="1:3" ht="25.5">
      <c r="A148" s="21" t="s">
        <v>67</v>
      </c>
      <c r="B148" s="22" t="s">
        <v>229</v>
      </c>
      <c r="C148" s="63">
        <f>C149</f>
        <v>-2</v>
      </c>
    </row>
    <row r="149" spans="1:3" ht="27.75" customHeight="1">
      <c r="A149" s="35" t="s">
        <v>215</v>
      </c>
      <c r="B149" s="36" t="s">
        <v>230</v>
      </c>
      <c r="C149" s="64">
        <f>181.7+-183.7</f>
        <v>-2</v>
      </c>
    </row>
    <row r="150" spans="1:3" ht="21.75" customHeight="1">
      <c r="A150" s="20" t="s">
        <v>69</v>
      </c>
      <c r="B150" s="18" t="s">
        <v>247</v>
      </c>
      <c r="C150" s="19">
        <f>C151</f>
        <v>906.9</v>
      </c>
    </row>
    <row r="151" spans="1:3" ht="16.5" customHeight="1">
      <c r="A151" s="26" t="s">
        <v>70</v>
      </c>
      <c r="B151" s="22" t="s">
        <v>248</v>
      </c>
      <c r="C151" s="23">
        <f>SUM(C152)</f>
        <v>906.9</v>
      </c>
    </row>
    <row r="152" spans="1:3" ht="27" customHeight="1">
      <c r="A152" s="48" t="s">
        <v>217</v>
      </c>
      <c r="B152" s="65" t="s">
        <v>249</v>
      </c>
      <c r="C152" s="38">
        <f>426.3+639.3+-60.4+-98.3</f>
        <v>906.9</v>
      </c>
    </row>
    <row r="153" spans="1:3" ht="26.25" customHeight="1">
      <c r="A153" s="20" t="s">
        <v>71</v>
      </c>
      <c r="B153" s="18" t="s">
        <v>72</v>
      </c>
      <c r="C153" s="66">
        <f>C156+C155</f>
        <v>60.2</v>
      </c>
    </row>
    <row r="154" spans="1:3" ht="18.75" customHeight="1">
      <c r="A154" s="21" t="s">
        <v>166</v>
      </c>
      <c r="B154" s="22" t="s">
        <v>74</v>
      </c>
      <c r="C154" s="51">
        <f>C155+C156</f>
        <v>60.2</v>
      </c>
    </row>
    <row r="155" spans="1:3" ht="55.5" customHeight="1">
      <c r="A155" s="35" t="s">
        <v>163</v>
      </c>
      <c r="B155" s="36" t="s">
        <v>164</v>
      </c>
      <c r="C155" s="52">
        <v>0</v>
      </c>
    </row>
    <row r="156" spans="1:3" ht="18.75" customHeight="1">
      <c r="A156" s="35" t="s">
        <v>73</v>
      </c>
      <c r="B156" s="36" t="s">
        <v>165</v>
      </c>
      <c r="C156" s="38">
        <f>60.2</f>
        <v>60.2</v>
      </c>
    </row>
    <row r="157" spans="1:3" ht="40.5" customHeight="1">
      <c r="A157" s="17" t="s">
        <v>179</v>
      </c>
      <c r="B157" s="12" t="s">
        <v>213</v>
      </c>
      <c r="C157" s="67">
        <f>C158</f>
        <v>-36.6</v>
      </c>
    </row>
    <row r="158" spans="1:3" ht="40.5" customHeight="1">
      <c r="A158" s="26" t="s">
        <v>288</v>
      </c>
      <c r="B158" s="50" t="s">
        <v>289</v>
      </c>
      <c r="C158" s="68">
        <v>-36.6</v>
      </c>
    </row>
    <row r="159" spans="1:3" ht="30.75" customHeight="1">
      <c r="A159" s="17" t="s">
        <v>75</v>
      </c>
      <c r="B159" s="18"/>
      <c r="C159" s="19">
        <f>C9+C119</f>
        <v>396944.20000000007</v>
      </c>
    </row>
  </sheetData>
  <sheetProtection/>
  <mergeCells count="4">
    <mergeCell ref="A5:C5"/>
    <mergeCell ref="B1:C1"/>
    <mergeCell ref="B2:C2"/>
    <mergeCell ref="A3:C3"/>
  </mergeCells>
  <printOptions/>
  <pageMargins left="0.7086614173228347" right="0.1968503937007874" top="0.15748031496062992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2018-11-23T14:25:04Z</cp:lastPrinted>
  <dcterms:created xsi:type="dcterms:W3CDTF">1996-10-08T23:32:33Z</dcterms:created>
  <dcterms:modified xsi:type="dcterms:W3CDTF">2018-11-23T14:26:01Z</dcterms:modified>
  <cp:category/>
  <cp:version/>
  <cp:contentType/>
  <cp:contentStatus/>
</cp:coreProperties>
</file>