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нф.о межб.трансф. 2015-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<sst xmlns="http://schemas.openxmlformats.org/spreadsheetml/2006/main" count="38" uniqueCount="31">
  <si>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округ</t>
  </si>
  <si>
    <t>федерация</t>
  </si>
  <si>
    <t>Субвенции на реализацию госполномочий :</t>
  </si>
  <si>
    <t>Иные межбюджетные трансферты:</t>
  </si>
  <si>
    <t>Дотации из РФФПМР (городских округов)</t>
  </si>
  <si>
    <t>Дотация на сбалансированность</t>
  </si>
  <si>
    <t>Дотации из РФФПП</t>
  </si>
  <si>
    <t>Прочие дотации</t>
  </si>
  <si>
    <t>Дотация за достижение наилучших показателей</t>
  </si>
  <si>
    <t>Субсидии, в т.ч.:</t>
  </si>
  <si>
    <t>прочие субсидии:</t>
  </si>
  <si>
    <t>субсидии на строительство</t>
  </si>
  <si>
    <t xml:space="preserve">Дотации: </t>
  </si>
  <si>
    <t>Итого безвозмездные поступления от других бюджетов:</t>
  </si>
  <si>
    <t>ИТОГО БЕЗВОЗМЕЗДНЫХ ПОСТУПЛЕНИЙ:</t>
  </si>
  <si>
    <t xml:space="preserve">оценка 2015 (к прогнозу 1) </t>
  </si>
  <si>
    <t xml:space="preserve">оценка 2015 (к бюджету 2) </t>
  </si>
  <si>
    <t>отклонение</t>
  </si>
  <si>
    <t>отклонение, сумма корректировки в декабре</t>
  </si>
  <si>
    <t>уточнения</t>
  </si>
  <si>
    <t>Наименование доходов</t>
  </si>
  <si>
    <t>тыс.руб.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</si>
  <si>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</si>
  <si>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r>
      <t>оценка 2015 (</t>
    </r>
    <r>
      <rPr>
        <b/>
        <u val="single"/>
        <sz val="12"/>
        <rFont val="Times New Roman"/>
        <family val="1"/>
      </rPr>
      <t>к кор-ке в декабре в.4</t>
    </r>
    <r>
      <rPr>
        <b/>
        <sz val="12"/>
        <rFont val="Times New Roman"/>
        <family val="1"/>
      </rPr>
      <t xml:space="preserve">) </t>
    </r>
  </si>
  <si>
    <t>Поступило в 2015 году</t>
  </si>
  <si>
    <t>Поступило в  2016 году</t>
  </si>
  <si>
    <t>Возврат остатков субвенций, субсидий прошлых лет</t>
  </si>
  <si>
    <r>
      <rPr>
        <b/>
        <u val="single"/>
        <sz val="12"/>
        <rFont val="Times New Roman"/>
        <family val="1"/>
      </rPr>
      <t>Детальная информация о Межбюджетных трансфертах</t>
    </r>
    <r>
      <rPr>
        <b/>
        <sz val="12"/>
        <rFont val="Times New Roman"/>
        <family val="1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перечень, объем и структура трансфертов, получаемых из бюджетов бюджетной системы Российской Федерации и передаваемых в бюджет городского округа  город Урай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2015-2017 годы, предшествующие текущему финансовому  2018 году</t>
    </r>
  </si>
  <si>
    <t>Поступило в  2017 году</t>
  </si>
  <si>
    <t>План на 2018 год</t>
  </si>
  <si>
    <t>План на 2018 год уточненный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</si>
</sst>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10" borderId="11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85" fontId="10" fillId="10" borderId="0" xfId="0" applyNumberFormat="1" applyFont="1" applyFill="1" applyBorder="1" applyAlignment="1">
      <alignment horizontal="center"/>
    </xf>
    <xf numFmtId="185" fontId="10" fillId="10" borderId="13" xfId="0" applyNumberFormat="1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5" fontId="9" fillId="10" borderId="0" xfId="0" applyNumberFormat="1" applyFont="1" applyFill="1" applyBorder="1" applyAlignment="1">
      <alignment horizontal="center"/>
    </xf>
    <xf numFmtId="185" fontId="9" fillId="10" borderId="13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/>
    </xf>
    <xf numFmtId="185" fontId="9" fillId="0" borderId="13" xfId="0" applyNumberFormat="1" applyFont="1" applyFill="1" applyBorder="1" applyAlignment="1">
      <alignment horizontal="center"/>
    </xf>
    <xf numFmtId="185" fontId="9" fillId="0" borderId="1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185" fontId="10" fillId="25" borderId="0" xfId="0" applyNumberFormat="1" applyFont="1" applyFill="1" applyBorder="1" applyAlignment="1">
      <alignment horizontal="center"/>
    </xf>
    <xf numFmtId="185" fontId="10" fillId="25" borderId="13" xfId="0" applyNumberFormat="1" applyFont="1" applyFill="1" applyBorder="1" applyAlignment="1">
      <alignment horizontal="center" vertical="center"/>
    </xf>
    <xf numFmtId="185" fontId="10" fillId="25" borderId="13" xfId="0" applyNumberFormat="1" applyFont="1" applyFill="1" applyBorder="1" applyAlignment="1">
      <alignment horizontal="center"/>
    </xf>
    <xf numFmtId="185" fontId="10" fillId="25" borderId="14" xfId="0" applyNumberFormat="1" applyFont="1" applyFill="1" applyBorder="1" applyAlignment="1">
      <alignment horizontal="center"/>
    </xf>
    <xf numFmtId="185" fontId="9" fillId="1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5" fontId="6" fillId="10" borderId="0" xfId="0" applyNumberFormat="1" applyFont="1" applyFill="1" applyBorder="1" applyAlignment="1">
      <alignment horizontal="center" vertical="center"/>
    </xf>
    <xf numFmtId="185" fontId="6" fillId="10" borderId="13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85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 vertical="center"/>
    </xf>
    <xf numFmtId="185" fontId="6" fillId="25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 vertical="center"/>
    </xf>
    <xf numFmtId="185" fontId="6" fillId="2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56.28125" style="7" customWidth="1"/>
    <col min="2" max="2" width="16.421875" style="7" customWidth="1"/>
    <col min="3" max="3" width="15.28125" style="7" customWidth="1"/>
    <col min="4" max="4" width="16.57421875" style="7" customWidth="1"/>
    <col min="5" max="5" width="14.421875" style="7" customWidth="1"/>
    <col min="6" max="6" width="12.7109375" style="7" customWidth="1"/>
    <col min="7" max="7" width="15.7109375" style="7" customWidth="1"/>
    <col min="8" max="8" width="13.57421875" style="7" hidden="1" customWidth="1"/>
    <col min="9" max="9" width="15.421875" style="7" hidden="1" customWidth="1"/>
    <col min="10" max="10" width="13.00390625" style="7" hidden="1" customWidth="1"/>
    <col min="11" max="11" width="11.28125" style="7" hidden="1" customWidth="1"/>
    <col min="12" max="12" width="12.7109375" style="7" hidden="1" customWidth="1"/>
    <col min="13" max="13" width="12.00390625" style="7" hidden="1" customWidth="1"/>
    <col min="14" max="16" width="10.28125" style="7" customWidth="1"/>
    <col min="17" max="17" width="10.57421875" style="7" customWidth="1"/>
    <col min="18" max="18" width="10.00390625" style="7" customWidth="1"/>
    <col min="19" max="20" width="10.421875" style="7" customWidth="1"/>
    <col min="21" max="16384" width="9.140625" style="7" customWidth="1"/>
  </cols>
  <sheetData>
    <row r="1" spans="1:20" s="3" customFormat="1" ht="68.2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  <c r="O1" s="1"/>
      <c r="P1" s="1"/>
      <c r="Q1" s="1"/>
      <c r="R1" s="1"/>
      <c r="S1" s="1"/>
      <c r="T1" s="2"/>
    </row>
    <row r="2" spans="1:20" ht="15.75" thickBot="1">
      <c r="A2" s="70" t="s">
        <v>21</v>
      </c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6"/>
    </row>
    <row r="3" spans="1:28" s="17" customFormat="1" ht="51" customHeight="1" thickBot="1">
      <c r="A3" s="8" t="s">
        <v>20</v>
      </c>
      <c r="B3" s="9" t="s">
        <v>24</v>
      </c>
      <c r="C3" s="9" t="s">
        <v>25</v>
      </c>
      <c r="D3" s="9" t="s">
        <v>28</v>
      </c>
      <c r="E3" s="9" t="s">
        <v>29</v>
      </c>
      <c r="F3" s="10" t="s">
        <v>19</v>
      </c>
      <c r="G3" s="9" t="s">
        <v>30</v>
      </c>
      <c r="H3" s="11" t="s">
        <v>23</v>
      </c>
      <c r="I3" s="12" t="s">
        <v>18</v>
      </c>
      <c r="J3" s="13" t="s">
        <v>16</v>
      </c>
      <c r="K3" s="14" t="s">
        <v>17</v>
      </c>
      <c r="L3" s="13" t="s">
        <v>15</v>
      </c>
      <c r="M3" s="13" t="s">
        <v>17</v>
      </c>
      <c r="N3" s="15"/>
      <c r="O3" s="16"/>
      <c r="P3" s="16"/>
      <c r="Q3" s="16"/>
      <c r="R3" s="15"/>
      <c r="S3" s="15"/>
      <c r="T3" s="16"/>
      <c r="U3" s="16"/>
      <c r="V3" s="15"/>
      <c r="W3" s="15"/>
      <c r="X3" s="15"/>
      <c r="Y3" s="15"/>
      <c r="Z3" s="15"/>
      <c r="AA3" s="15"/>
      <c r="AB3" s="15"/>
    </row>
    <row r="4" spans="1:33" s="27" customFormat="1" ht="14.25" customHeight="1">
      <c r="A4" s="56" t="s">
        <v>12</v>
      </c>
      <c r="B4" s="57">
        <f>B5+B6+B7+B9+B8</f>
        <v>625029.8999999999</v>
      </c>
      <c r="C4" s="57">
        <f>C5+C6+C7+C9+C8</f>
        <v>507169.2</v>
      </c>
      <c r="D4" s="57">
        <f>D5+D6+D7+D9+D8</f>
        <v>627670.0000000001</v>
      </c>
      <c r="E4" s="58">
        <f>E5+E6+E7+E9+E8</f>
        <v>467502.7</v>
      </c>
      <c r="F4" s="58">
        <f>SUM(F5+F6+F9+F7+F8)</f>
        <v>32265.8</v>
      </c>
      <c r="G4" s="58">
        <f aca="true" t="shared" si="0" ref="G4:G23">SUM(E4:F4)</f>
        <v>499768.5</v>
      </c>
      <c r="H4" s="18">
        <f>H5+H6+H7+H9+H8</f>
        <v>625029.8999999999</v>
      </c>
      <c r="I4" s="19">
        <f aca="true" t="shared" si="1" ref="I4:I26">H4-G4</f>
        <v>125261.3999999999</v>
      </c>
      <c r="J4" s="20">
        <f>J5+J6+J7+J9+J8</f>
        <v>361870.3</v>
      </c>
      <c r="K4" s="21">
        <f>J4-G4</f>
        <v>-137898.2</v>
      </c>
      <c r="L4" s="22">
        <f>L5+L6+L7+L9+L8</f>
        <v>361870.3</v>
      </c>
      <c r="M4" s="23"/>
      <c r="N4" s="24"/>
      <c r="O4" s="24"/>
      <c r="P4" s="24"/>
      <c r="Q4" s="24"/>
      <c r="R4" s="24"/>
      <c r="S4" s="24"/>
      <c r="T4" s="24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27" customFormat="1" ht="14.25" customHeight="1">
      <c r="A5" s="59" t="s">
        <v>4</v>
      </c>
      <c r="B5" s="60">
        <v>284263.1</v>
      </c>
      <c r="C5" s="60">
        <v>345849</v>
      </c>
      <c r="D5" s="60">
        <v>374110.4</v>
      </c>
      <c r="E5" s="61">
        <v>382894.4</v>
      </c>
      <c r="F5" s="61"/>
      <c r="G5" s="61">
        <f t="shared" si="0"/>
        <v>382894.4</v>
      </c>
      <c r="H5" s="28">
        <v>284263.1</v>
      </c>
      <c r="I5" s="29">
        <f t="shared" si="1"/>
        <v>-98631.30000000005</v>
      </c>
      <c r="J5" s="30">
        <v>284263.1</v>
      </c>
      <c r="K5" s="31"/>
      <c r="L5" s="32">
        <v>284263.1</v>
      </c>
      <c r="M5" s="31"/>
      <c r="N5" s="24"/>
      <c r="O5" s="24"/>
      <c r="P5" s="24"/>
      <c r="Q5" s="24"/>
      <c r="R5" s="24"/>
      <c r="S5" s="24"/>
      <c r="T5" s="24"/>
      <c r="U5" s="2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27" customFormat="1" ht="14.25" customHeight="1">
      <c r="A6" s="59" t="s">
        <v>6</v>
      </c>
      <c r="B6" s="60">
        <v>48407.2</v>
      </c>
      <c r="C6" s="60">
        <v>58815.5</v>
      </c>
      <c r="D6" s="60">
        <v>63484.9</v>
      </c>
      <c r="E6" s="61">
        <v>67108.6</v>
      </c>
      <c r="F6" s="61"/>
      <c r="G6" s="61">
        <f t="shared" si="0"/>
        <v>67108.6</v>
      </c>
      <c r="H6" s="28">
        <v>48407.2</v>
      </c>
      <c r="I6" s="29">
        <f t="shared" si="1"/>
        <v>-18701.40000000001</v>
      </c>
      <c r="J6" s="30">
        <v>48407.2</v>
      </c>
      <c r="K6" s="31"/>
      <c r="L6" s="32">
        <v>48407.2</v>
      </c>
      <c r="M6" s="31"/>
      <c r="N6" s="24"/>
      <c r="O6" s="24"/>
      <c r="P6" s="24"/>
      <c r="Q6" s="24"/>
      <c r="R6" s="24"/>
      <c r="S6" s="24"/>
      <c r="T6" s="24"/>
      <c r="U6" s="2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27" customFormat="1" ht="14.25" customHeight="1">
      <c r="A7" s="59" t="s">
        <v>5</v>
      </c>
      <c r="B7" s="60">
        <v>259398.4</v>
      </c>
      <c r="C7" s="60">
        <v>94286.7</v>
      </c>
      <c r="D7" s="60">
        <v>140114.3</v>
      </c>
      <c r="E7" s="61">
        <v>17499.7</v>
      </c>
      <c r="F7" s="61">
        <v>14494.5</v>
      </c>
      <c r="G7" s="61">
        <f t="shared" si="0"/>
        <v>31994.2</v>
      </c>
      <c r="H7" s="28">
        <v>259398.4</v>
      </c>
      <c r="I7" s="29">
        <f t="shared" si="1"/>
        <v>227404.19999999998</v>
      </c>
      <c r="J7" s="30">
        <v>29200</v>
      </c>
      <c r="K7" s="31"/>
      <c r="L7" s="32">
        <v>29200</v>
      </c>
      <c r="M7" s="31"/>
      <c r="N7" s="24"/>
      <c r="O7" s="24"/>
      <c r="P7" s="24"/>
      <c r="Q7" s="24"/>
      <c r="R7" s="24"/>
      <c r="S7" s="24"/>
      <c r="T7" s="24"/>
      <c r="U7" s="2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7" customFormat="1" ht="14.25" customHeight="1">
      <c r="A8" s="59" t="s">
        <v>8</v>
      </c>
      <c r="B8" s="60">
        <v>32961.2</v>
      </c>
      <c r="C8" s="60">
        <v>0</v>
      </c>
      <c r="D8" s="60">
        <v>0</v>
      </c>
      <c r="E8" s="61">
        <v>0</v>
      </c>
      <c r="F8" s="61">
        <v>17771.3</v>
      </c>
      <c r="G8" s="61">
        <f>SUM(E8:F8)</f>
        <v>17771.3</v>
      </c>
      <c r="H8" s="28">
        <v>32961.2</v>
      </c>
      <c r="I8" s="29">
        <f t="shared" si="1"/>
        <v>15189.899999999998</v>
      </c>
      <c r="J8" s="30">
        <v>0</v>
      </c>
      <c r="K8" s="31"/>
      <c r="L8" s="32">
        <v>0</v>
      </c>
      <c r="M8" s="31"/>
      <c r="N8" s="24"/>
      <c r="O8" s="24"/>
      <c r="P8" s="24"/>
      <c r="Q8" s="24"/>
      <c r="R8" s="24"/>
      <c r="S8" s="24"/>
      <c r="T8" s="24"/>
      <c r="U8" s="2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27" customFormat="1" ht="14.25" customHeight="1">
      <c r="A9" s="59" t="s">
        <v>7</v>
      </c>
      <c r="B9" s="60">
        <v>0</v>
      </c>
      <c r="C9" s="60">
        <v>8218</v>
      </c>
      <c r="D9" s="60">
        <v>49960.4</v>
      </c>
      <c r="E9" s="61">
        <v>0</v>
      </c>
      <c r="F9" s="61">
        <v>0</v>
      </c>
      <c r="G9" s="61">
        <f t="shared" si="0"/>
        <v>0</v>
      </c>
      <c r="H9" s="28">
        <v>0</v>
      </c>
      <c r="I9" s="19">
        <f t="shared" si="1"/>
        <v>0</v>
      </c>
      <c r="J9" s="30">
        <v>0</v>
      </c>
      <c r="K9" s="31"/>
      <c r="L9" s="32">
        <v>0</v>
      </c>
      <c r="M9" s="31"/>
      <c r="N9" s="24"/>
      <c r="O9" s="24"/>
      <c r="P9" s="24"/>
      <c r="Q9" s="24"/>
      <c r="R9" s="24"/>
      <c r="S9" s="24"/>
      <c r="T9" s="24"/>
      <c r="U9" s="2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27" customFormat="1" ht="14.25" customHeight="1">
      <c r="A10" s="56" t="s">
        <v>9</v>
      </c>
      <c r="B10" s="57">
        <f>B11+B14</f>
        <v>555984.7</v>
      </c>
      <c r="C10" s="57">
        <f>C11+C14</f>
        <v>931664.1</v>
      </c>
      <c r="D10" s="57">
        <f>D11+D14</f>
        <v>393868.6</v>
      </c>
      <c r="E10" s="58">
        <f>E11+E14</f>
        <v>296355</v>
      </c>
      <c r="F10" s="58">
        <f>F11+F14</f>
        <v>453811.8</v>
      </c>
      <c r="G10" s="58">
        <f t="shared" si="0"/>
        <v>750166.8</v>
      </c>
      <c r="H10" s="18">
        <f>H11+H14</f>
        <v>558006.4</v>
      </c>
      <c r="I10" s="19">
        <f t="shared" si="1"/>
        <v>-192160.40000000002</v>
      </c>
      <c r="J10" s="20">
        <f>J11+J14</f>
        <v>467236.80000000005</v>
      </c>
      <c r="K10" s="23"/>
      <c r="L10" s="22">
        <f>L11+L14</f>
        <v>467236.80000000005</v>
      </c>
      <c r="M10" s="23"/>
      <c r="N10" s="33"/>
      <c r="O10" s="33"/>
      <c r="P10" s="33"/>
      <c r="Q10" s="33"/>
      <c r="R10" s="33"/>
      <c r="S10" s="33"/>
      <c r="T10" s="33"/>
      <c r="U10" s="34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27" customFormat="1" ht="14.25" customHeight="1">
      <c r="A11" s="56" t="s">
        <v>10</v>
      </c>
      <c r="B11" s="57">
        <f>B12+B13</f>
        <v>436334.2</v>
      </c>
      <c r="C11" s="57">
        <f>C12+C13</f>
        <v>908409.9</v>
      </c>
      <c r="D11" s="57">
        <f>D12+D13</f>
        <v>370519.8</v>
      </c>
      <c r="E11" s="58">
        <f>E12+E13</f>
        <v>286291.9</v>
      </c>
      <c r="F11" s="58">
        <f>F12+F13</f>
        <v>453811.8</v>
      </c>
      <c r="G11" s="58">
        <f>SUM(E11:F11)</f>
        <v>740103.7</v>
      </c>
      <c r="H11" s="18">
        <f>H12+H13</f>
        <v>436300</v>
      </c>
      <c r="I11" s="29">
        <f t="shared" si="1"/>
        <v>-303803.69999999995</v>
      </c>
      <c r="J11" s="20">
        <f>J12+J13</f>
        <v>367028.9</v>
      </c>
      <c r="K11" s="23"/>
      <c r="L11" s="22">
        <f>L12+L13</f>
        <v>367028.9</v>
      </c>
      <c r="M11" s="23"/>
      <c r="N11" s="33"/>
      <c r="O11" s="33"/>
      <c r="P11" s="33"/>
      <c r="Q11" s="33"/>
      <c r="R11" s="33"/>
      <c r="S11" s="33"/>
      <c r="T11" s="33"/>
      <c r="U11" s="3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27" customFormat="1" ht="15.75">
      <c r="A12" s="62" t="s">
        <v>0</v>
      </c>
      <c r="B12" s="60">
        <v>435511.7</v>
      </c>
      <c r="C12" s="60">
        <f>817502.3+90000</f>
        <v>907502.3</v>
      </c>
      <c r="D12" s="60">
        <v>366979.2</v>
      </c>
      <c r="E12" s="61">
        <v>281067.9</v>
      </c>
      <c r="F12" s="61">
        <v>453545.6</v>
      </c>
      <c r="G12" s="61">
        <f t="shared" si="0"/>
        <v>734613.5</v>
      </c>
      <c r="H12" s="28">
        <v>435477.5</v>
      </c>
      <c r="I12" s="29">
        <f t="shared" si="1"/>
        <v>-299136</v>
      </c>
      <c r="J12" s="30">
        <v>367028.9</v>
      </c>
      <c r="K12" s="31"/>
      <c r="L12" s="32">
        <v>367028.9</v>
      </c>
      <c r="M12" s="31"/>
      <c r="N12" s="24"/>
      <c r="O12" s="24"/>
      <c r="P12" s="24"/>
      <c r="Q12" s="24"/>
      <c r="R12" s="24"/>
      <c r="S12" s="24"/>
      <c r="T12" s="24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27" customFormat="1" ht="15.75">
      <c r="A13" s="62" t="s">
        <v>1</v>
      </c>
      <c r="B13" s="60">
        <v>822.5</v>
      </c>
      <c r="C13" s="60">
        <v>907.6</v>
      </c>
      <c r="D13" s="60">
        <v>3540.6</v>
      </c>
      <c r="E13" s="61">
        <v>5224</v>
      </c>
      <c r="F13" s="61">
        <v>266.2</v>
      </c>
      <c r="G13" s="61">
        <f t="shared" si="0"/>
        <v>5490.2</v>
      </c>
      <c r="H13" s="28">
        <v>822.5</v>
      </c>
      <c r="I13" s="29">
        <f t="shared" si="1"/>
        <v>-4667.7</v>
      </c>
      <c r="J13" s="30">
        <v>0</v>
      </c>
      <c r="K13" s="31"/>
      <c r="L13" s="32">
        <v>0</v>
      </c>
      <c r="M13" s="31"/>
      <c r="N13" s="24"/>
      <c r="O13" s="24"/>
      <c r="P13" s="24"/>
      <c r="Q13" s="24"/>
      <c r="R13" s="24"/>
      <c r="S13" s="24"/>
      <c r="T13" s="24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s="27" customFormat="1" ht="14.25" customHeight="1">
      <c r="A14" s="56" t="s">
        <v>11</v>
      </c>
      <c r="B14" s="57">
        <f>B15+B16</f>
        <v>119650.5</v>
      </c>
      <c r="C14" s="57">
        <f>C15+C16</f>
        <v>23254.2</v>
      </c>
      <c r="D14" s="57">
        <f>D15+D16</f>
        <v>23348.8</v>
      </c>
      <c r="E14" s="58">
        <f>E15+E16</f>
        <v>10063.1</v>
      </c>
      <c r="F14" s="58">
        <f>F15+F16</f>
        <v>0</v>
      </c>
      <c r="G14" s="58">
        <f t="shared" si="0"/>
        <v>10063.1</v>
      </c>
      <c r="H14" s="18">
        <f>H15+H16</f>
        <v>121706.4</v>
      </c>
      <c r="I14" s="19">
        <f t="shared" si="1"/>
        <v>111643.29999999999</v>
      </c>
      <c r="J14" s="20">
        <f>J15+J16</f>
        <v>100207.9</v>
      </c>
      <c r="K14" s="23"/>
      <c r="L14" s="22">
        <f>L15+L16</f>
        <v>100207.9</v>
      </c>
      <c r="M14" s="23"/>
      <c r="N14" s="24"/>
      <c r="O14" s="24"/>
      <c r="P14" s="24"/>
      <c r="Q14" s="24"/>
      <c r="R14" s="24"/>
      <c r="S14" s="24"/>
      <c r="T14" s="24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s="27" customFormat="1" ht="15.75">
      <c r="A15" s="62" t="s">
        <v>0</v>
      </c>
      <c r="B15" s="60">
        <v>119650.5</v>
      </c>
      <c r="C15" s="60">
        <v>23254.2</v>
      </c>
      <c r="D15" s="60">
        <v>23348.8</v>
      </c>
      <c r="E15" s="61">
        <f>10063.1</f>
        <v>10063.1</v>
      </c>
      <c r="F15" s="61">
        <v>0</v>
      </c>
      <c r="G15" s="61">
        <f t="shared" si="0"/>
        <v>10063.1</v>
      </c>
      <c r="H15" s="28">
        <v>121706.4</v>
      </c>
      <c r="I15" s="29">
        <f t="shared" si="1"/>
        <v>111643.29999999999</v>
      </c>
      <c r="J15" s="30">
        <v>100207.9</v>
      </c>
      <c r="K15" s="31"/>
      <c r="L15" s="32">
        <v>100207.9</v>
      </c>
      <c r="M15" s="31"/>
      <c r="N15" s="24"/>
      <c r="O15" s="24"/>
      <c r="P15" s="24"/>
      <c r="Q15" s="24"/>
      <c r="R15" s="24"/>
      <c r="S15" s="24"/>
      <c r="T15" s="24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s="27" customFormat="1" ht="15.75">
      <c r="A16" s="62" t="s">
        <v>1</v>
      </c>
      <c r="B16" s="60">
        <v>0</v>
      </c>
      <c r="C16" s="60">
        <v>0</v>
      </c>
      <c r="D16" s="60">
        <v>0</v>
      </c>
      <c r="E16" s="61">
        <v>0</v>
      </c>
      <c r="F16" s="61">
        <v>0</v>
      </c>
      <c r="G16" s="61">
        <f t="shared" si="0"/>
        <v>0</v>
      </c>
      <c r="H16" s="28">
        <v>0</v>
      </c>
      <c r="I16" s="29">
        <f t="shared" si="1"/>
        <v>0</v>
      </c>
      <c r="J16" s="30">
        <v>0</v>
      </c>
      <c r="K16" s="31"/>
      <c r="L16" s="32">
        <v>0</v>
      </c>
      <c r="M16" s="31"/>
      <c r="N16" s="24"/>
      <c r="O16" s="24"/>
      <c r="P16" s="24"/>
      <c r="Q16" s="24"/>
      <c r="R16" s="24"/>
      <c r="S16" s="24"/>
      <c r="T16" s="24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s="27" customFormat="1" ht="14.25" customHeight="1">
      <c r="A17" s="56" t="s">
        <v>2</v>
      </c>
      <c r="B17" s="57">
        <f>B18+B19</f>
        <v>1180593.6</v>
      </c>
      <c r="C17" s="57">
        <f>C18+C19</f>
        <v>1160283.6</v>
      </c>
      <c r="D17" s="57">
        <f>D18+D19</f>
        <v>1184358.7999999998</v>
      </c>
      <c r="E17" s="58">
        <f>E18+E19</f>
        <v>1222249.1</v>
      </c>
      <c r="F17" s="58">
        <f>SUM(F18:F19)</f>
        <v>60963.899999999994</v>
      </c>
      <c r="G17" s="58">
        <f t="shared" si="0"/>
        <v>1283213</v>
      </c>
      <c r="H17" s="18">
        <f>H18+H19</f>
        <v>1182767.8</v>
      </c>
      <c r="I17" s="19">
        <f t="shared" si="1"/>
        <v>-100445.19999999995</v>
      </c>
      <c r="J17" s="20">
        <f>J18+J19</f>
        <v>1299560.0999999999</v>
      </c>
      <c r="K17" s="23"/>
      <c r="L17" s="22">
        <f>L18+L19</f>
        <v>1299560.0999999999</v>
      </c>
      <c r="M17" s="23"/>
      <c r="N17" s="33"/>
      <c r="O17" s="33"/>
      <c r="P17" s="33"/>
      <c r="Q17" s="33"/>
      <c r="R17" s="33"/>
      <c r="S17" s="33"/>
      <c r="T17" s="33"/>
      <c r="U17" s="34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s="27" customFormat="1" ht="15.75">
      <c r="A18" s="62" t="s">
        <v>0</v>
      </c>
      <c r="B18" s="60">
        <v>1172985.1</v>
      </c>
      <c r="C18" s="60">
        <v>1151728.1</v>
      </c>
      <c r="D18" s="60">
        <v>1179187.4</v>
      </c>
      <c r="E18" s="61">
        <v>1216417</v>
      </c>
      <c r="F18" s="61">
        <v>59053.7</v>
      </c>
      <c r="G18" s="61">
        <f>SUM(E18:F18)</f>
        <v>1275470.7</v>
      </c>
      <c r="H18" s="28">
        <v>1175159.3</v>
      </c>
      <c r="I18" s="29">
        <f t="shared" si="1"/>
        <v>-100311.3999999999</v>
      </c>
      <c r="J18" s="30">
        <v>1292585.2</v>
      </c>
      <c r="K18" s="31"/>
      <c r="L18" s="32">
        <v>1292585.2</v>
      </c>
      <c r="M18" s="31"/>
      <c r="N18" s="24"/>
      <c r="O18" s="24"/>
      <c r="P18" s="24"/>
      <c r="Q18" s="24"/>
      <c r="R18" s="24"/>
      <c r="S18" s="24"/>
      <c r="T18" s="24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s="27" customFormat="1" ht="15.75">
      <c r="A19" s="62" t="s">
        <v>1</v>
      </c>
      <c r="B19" s="60">
        <v>7608.5</v>
      </c>
      <c r="C19" s="60">
        <v>8555.5</v>
      </c>
      <c r="D19" s="60">
        <v>5171.4</v>
      </c>
      <c r="E19" s="61">
        <v>5832.1</v>
      </c>
      <c r="F19" s="61">
        <v>1910.2</v>
      </c>
      <c r="G19" s="61">
        <f t="shared" si="0"/>
        <v>7742.3</v>
      </c>
      <c r="H19" s="28">
        <v>7608.5</v>
      </c>
      <c r="I19" s="29">
        <f t="shared" si="1"/>
        <v>-133.80000000000018</v>
      </c>
      <c r="J19" s="30">
        <v>6974.9</v>
      </c>
      <c r="K19" s="31"/>
      <c r="L19" s="32">
        <v>6974.9</v>
      </c>
      <c r="M19" s="31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s="27" customFormat="1" ht="14.25" customHeight="1">
      <c r="A20" s="56" t="s">
        <v>3</v>
      </c>
      <c r="B20" s="57">
        <f>B21+B22</f>
        <v>11348.4</v>
      </c>
      <c r="C20" s="57">
        <f>C21+C22</f>
        <v>11211.1</v>
      </c>
      <c r="D20" s="57">
        <f>D21+D22</f>
        <v>7869.4</v>
      </c>
      <c r="E20" s="58">
        <f>E21+E22</f>
        <v>2609.9</v>
      </c>
      <c r="F20" s="58">
        <f>SUM(F21:F22)</f>
        <v>39183.2</v>
      </c>
      <c r="G20" s="58">
        <f t="shared" si="0"/>
        <v>41793.1</v>
      </c>
      <c r="H20" s="18">
        <f>H21+H22</f>
        <v>11348.699999999999</v>
      </c>
      <c r="I20" s="19">
        <f t="shared" si="1"/>
        <v>-30444.4</v>
      </c>
      <c r="J20" s="20">
        <f>J21+J22</f>
        <v>7900.599999999999</v>
      </c>
      <c r="K20" s="23"/>
      <c r="L20" s="22">
        <f>L21+L22</f>
        <v>7900.599999999999</v>
      </c>
      <c r="M20" s="23"/>
      <c r="N20" s="33"/>
      <c r="O20" s="33"/>
      <c r="P20" s="33"/>
      <c r="Q20" s="33"/>
      <c r="R20" s="33"/>
      <c r="S20" s="33"/>
      <c r="T20" s="33"/>
      <c r="U20" s="34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s="27" customFormat="1" ht="15.75">
      <c r="A21" s="62" t="s">
        <v>0</v>
      </c>
      <c r="B21" s="60">
        <v>11338.5</v>
      </c>
      <c r="C21" s="60">
        <v>11200.9</v>
      </c>
      <c r="D21" s="60">
        <v>7869.4</v>
      </c>
      <c r="E21" s="61">
        <v>2609.9</v>
      </c>
      <c r="F21" s="61">
        <v>39183.2</v>
      </c>
      <c r="G21" s="61">
        <f t="shared" si="0"/>
        <v>41793.1</v>
      </c>
      <c r="H21" s="28">
        <v>11338.8</v>
      </c>
      <c r="I21" s="29">
        <f t="shared" si="1"/>
        <v>-30454.3</v>
      </c>
      <c r="J21" s="30">
        <v>7890.7</v>
      </c>
      <c r="K21" s="31"/>
      <c r="L21" s="32">
        <v>7890.7</v>
      </c>
      <c r="M21" s="31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s="27" customFormat="1" ht="15.75">
      <c r="A22" s="62" t="s">
        <v>1</v>
      </c>
      <c r="B22" s="60">
        <v>9.9</v>
      </c>
      <c r="C22" s="60">
        <v>10.2</v>
      </c>
      <c r="D22" s="60"/>
      <c r="E22" s="61">
        <v>0</v>
      </c>
      <c r="F22" s="61">
        <v>0</v>
      </c>
      <c r="G22" s="61">
        <f t="shared" si="0"/>
        <v>0</v>
      </c>
      <c r="H22" s="28">
        <v>9.9</v>
      </c>
      <c r="I22" s="29">
        <f t="shared" si="1"/>
        <v>9.9</v>
      </c>
      <c r="J22" s="30">
        <v>9.9</v>
      </c>
      <c r="K22" s="31"/>
      <c r="L22" s="32">
        <v>9.9</v>
      </c>
      <c r="M22" s="31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s="27" customFormat="1" ht="32.25" customHeight="1">
      <c r="A23" s="63" t="s">
        <v>13</v>
      </c>
      <c r="B23" s="64">
        <f>SUM(B4+B10+B17+B20)</f>
        <v>2372956.6</v>
      </c>
      <c r="C23" s="64">
        <f>SUM(C4+C10+C17+C20)</f>
        <v>2610328.0000000005</v>
      </c>
      <c r="D23" s="64">
        <f>SUM(D4+D10+D17+D20)</f>
        <v>2213766.8</v>
      </c>
      <c r="E23" s="64">
        <f>SUM(E4+E10+E17+E20)</f>
        <v>1988716.7</v>
      </c>
      <c r="F23" s="64">
        <f>SUM(F4+F10+F17+F20)</f>
        <v>586224.7</v>
      </c>
      <c r="G23" s="64">
        <f t="shared" si="0"/>
        <v>2574941.4</v>
      </c>
      <c r="H23" s="35">
        <f>SUM(H4+H10+H17+H20)</f>
        <v>2377152.8</v>
      </c>
      <c r="I23" s="36">
        <f t="shared" si="1"/>
        <v>-197788.6000000001</v>
      </c>
      <c r="J23" s="35">
        <f>SUM(J4+J10+J17+J20)</f>
        <v>2136567.8000000003</v>
      </c>
      <c r="K23" s="37"/>
      <c r="L23" s="38">
        <f>SUM(L4+L10+L17+L20)</f>
        <v>2136567.8000000003</v>
      </c>
      <c r="M23" s="37"/>
      <c r="N23" s="33"/>
      <c r="O23" s="33"/>
      <c r="P23" s="33"/>
      <c r="Q23" s="33"/>
      <c r="R23" s="33"/>
      <c r="S23" s="33"/>
      <c r="T23" s="33"/>
      <c r="U23" s="34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s="27" customFormat="1" ht="47.25" customHeight="1">
      <c r="A24" s="59" t="s">
        <v>22</v>
      </c>
      <c r="B24" s="65">
        <v>59492.4</v>
      </c>
      <c r="C24" s="65">
        <f>151986.3</f>
        <v>151986.3</v>
      </c>
      <c r="D24" s="65">
        <v>81571.2</v>
      </c>
      <c r="E24" s="60">
        <v>0</v>
      </c>
      <c r="F24" s="65">
        <v>55171.6</v>
      </c>
      <c r="G24" s="66">
        <f>E24+F24</f>
        <v>55171.6</v>
      </c>
      <c r="H24" s="28">
        <v>59492.4</v>
      </c>
      <c r="I24" s="19">
        <f t="shared" si="1"/>
        <v>4320.800000000003</v>
      </c>
      <c r="J24" s="30">
        <v>57492.4</v>
      </c>
      <c r="K24" s="31"/>
      <c r="L24" s="32">
        <v>57492.4</v>
      </c>
      <c r="M24" s="31"/>
      <c r="N24" s="24"/>
      <c r="O24" s="24"/>
      <c r="P24" s="24"/>
      <c r="Q24" s="24"/>
      <c r="R24" s="24"/>
      <c r="S24" s="24"/>
      <c r="T24" s="24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s="46" customFormat="1" ht="48" customHeight="1">
      <c r="A25" s="62" t="s">
        <v>26</v>
      </c>
      <c r="B25" s="60">
        <v>-9864</v>
      </c>
      <c r="C25" s="60">
        <f>-14025.6+4.2</f>
        <v>-14021.4</v>
      </c>
      <c r="D25" s="60">
        <f>-12968.3+0.6</f>
        <v>-12967.699999999999</v>
      </c>
      <c r="E25" s="60">
        <v>0</v>
      </c>
      <c r="F25" s="60">
        <v>-3094</v>
      </c>
      <c r="G25" s="66">
        <f>E25+F25</f>
        <v>-3094</v>
      </c>
      <c r="H25" s="39">
        <v>-9758.4</v>
      </c>
      <c r="I25" s="19">
        <f t="shared" si="1"/>
        <v>-6664.4</v>
      </c>
      <c r="J25" s="40">
        <v>-9677</v>
      </c>
      <c r="K25" s="41"/>
      <c r="L25" s="42">
        <v>-9677</v>
      </c>
      <c r="M25" s="31"/>
      <c r="N25" s="43"/>
      <c r="O25" s="43"/>
      <c r="P25" s="43"/>
      <c r="Q25" s="43"/>
      <c r="R25" s="43"/>
      <c r="S25" s="43"/>
      <c r="T25" s="43"/>
      <c r="U25" s="44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s="55" customFormat="1" ht="22.5" customHeight="1">
      <c r="A26" s="67" t="s">
        <v>14</v>
      </c>
      <c r="B26" s="68">
        <f>SUM(B23+B24+B25)</f>
        <v>2422585</v>
      </c>
      <c r="C26" s="68">
        <f>SUM(C23+C24+C25)</f>
        <v>2748292.9000000004</v>
      </c>
      <c r="D26" s="68">
        <f>SUM(D23+D24+D25)</f>
        <v>2282370.3</v>
      </c>
      <c r="E26" s="68">
        <f>SUM(E23+E24+E25)</f>
        <v>1988716.7</v>
      </c>
      <c r="F26" s="68">
        <f>SUM(F23+F24+F25)</f>
        <v>638302.2999999999</v>
      </c>
      <c r="G26" s="68">
        <f>E26+F26</f>
        <v>2627019</v>
      </c>
      <c r="H26" s="47">
        <f>SUM(H23+H24+H25)</f>
        <v>2426886.8</v>
      </c>
      <c r="I26" s="48">
        <f t="shared" si="1"/>
        <v>-200132.2000000002</v>
      </c>
      <c r="J26" s="49">
        <f>SUM(J23+J24+J25)</f>
        <v>2184383.2</v>
      </c>
      <c r="K26" s="50"/>
      <c r="L26" s="51">
        <f>SUM(L23+L24+L25)</f>
        <v>2184383.2</v>
      </c>
      <c r="M26" s="50"/>
      <c r="N26" s="52"/>
      <c r="O26" s="52"/>
      <c r="P26" s="52"/>
      <c r="Q26" s="52"/>
      <c r="R26" s="52"/>
      <c r="S26" s="52"/>
      <c r="T26" s="52"/>
      <c r="U26" s="53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</sheetData>
  <sheetProtection/>
  <mergeCells count="2">
    <mergeCell ref="A1:M1"/>
    <mergeCell ref="A2:G2"/>
  </mergeCells>
  <printOptions/>
  <pageMargins left="0.7086614173228347" right="0.15748031496062992" top="0.2755905511811024" bottom="0.275590551181102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2018-11-29T05:48:51Z</cp:lastPrinted>
  <dcterms:created xsi:type="dcterms:W3CDTF">1996-10-08T23:32:33Z</dcterms:created>
  <dcterms:modified xsi:type="dcterms:W3CDTF">2018-11-29T05:48:52Z</dcterms:modified>
  <cp:category/>
  <cp:version/>
  <cp:contentType/>
  <cp:contentStatus/>
</cp:coreProperties>
</file>