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2." sheetId="1" r:id="rId1"/>
  </sheets>
  <definedNames>
    <definedName name="_xlnm.Print_Titles" localSheetId="0">'приложение 1.2.'!$7:$8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<sst xmlns="http://schemas.openxmlformats.org/spreadsheetml/2006/main" count="117" uniqueCount="116">
  <si>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</si>
  <si>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</si>
  <si>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</si>
  <si>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</si>
  <si>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</si>
  <si>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</si>
  <si>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</si>
  <si>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</si>
  <si>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000 1 01 02010 01 0000 110</t>
  </si>
  <si>
    <t>000 1 05 01000 00 0000 110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</si>
  <si>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</si>
  <si>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</si>
  <si>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000 1 12 00000 00 0000 000</t>
  </si>
  <si>
    <t>000 1 13 00000 00 0000 000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</si>
  <si>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</si>
  <si>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</si>
  <si>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</si>
  <si>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</si>
  <si>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</si>
  <si>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</si>
  <si>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</si>
  <si>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</si>
  <si>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</si>
  <si>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</si>
  <si>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</si>
  <si>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</si>
  <si>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</si>
  <si>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</si>
  <si>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</si>
  <si>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</si>
  <si>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</si>
  <si>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ИТОГО ДОХОДОВ</t>
  </si>
  <si>
    <t>Прочие дотации</t>
  </si>
  <si>
    <t>Прочие дотации бюджетам городских округов</t>
  </si>
  <si>
    <t>Налог, взимаемый в связи с применением упрощенной системы налогообложения</t>
  </si>
  <si>
    <t>000 1 05 01011 01 0000 110</t>
  </si>
  <si>
    <t>000 1 05 01021 01 0000 110</t>
  </si>
  <si>
    <t>000 1 05 02010 02 0000 110</t>
  </si>
  <si>
    <t>ДОХОДЫ ОТ ОКАЗАНИЯ ПЛАТНЫХ УСЛУГ (РАБОТ) И КОМПЕНСАЦИИ ЗАТРАТ  ГОСУДАРСТВА</t>
  </si>
  <si>
    <t xml:space="preserve"> - прочие доходы от  компенсации затрат бюджетов городских округов</t>
  </si>
  <si>
    <t>000 1 13 02994 04 0000 130</t>
  </si>
  <si>
    <t>000 1 12 01040 01 0000 120</t>
  </si>
  <si>
    <t>000 1 16 25050 01 0000 140</t>
  </si>
  <si>
    <t>Субсидии бюджетам на реализацию федеральных целевых программ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</si>
  <si>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</si>
  <si>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</si>
  <si>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000 1 05 02000 02 0000 110</t>
  </si>
  <si>
    <t>000 1 12 01000 01 0000 120</t>
  </si>
  <si>
    <t>Плата за негативное воздействие на окружающую среду</t>
  </si>
  <si>
    <t xml:space="preserve"> - плата за размещение отходов производства и потребления</t>
  </si>
  <si>
    <t xml:space="preserve"> - денежные взыскания (штрафы) за нарушение законодательства в области охраны окружающей среды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</si>
  <si>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</si>
  <si>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</si>
  <si>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000 2 07 04050 04 0000 180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</si>
  <si>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</si>
  <si>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 - субсидии бюджетам городских округов на реализацию федеральных целевых программ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</si>
  <si>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</si>
  <si>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</si>
  <si>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</si>
  <si>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</si>
  <si>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</si>
  <si>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</si>
  <si>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</si>
  <si>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</si>
  <si>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</si>
  <si>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</si>
  <si>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</si>
  <si>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</si>
  <si>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</si>
  <si>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</si>
  <si>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000 2 02 10000 00 0000 151</t>
  </si>
  <si>
    <t>000 2 02 19999 00 0000 151</t>
  </si>
  <si>
    <t>000 2 02 19999 04 0000 151</t>
  </si>
  <si>
    <t>000 2 02 20000 00 0000 151</t>
  </si>
  <si>
    <t>000 2 02 20051 00 0000 151</t>
  </si>
  <si>
    <t>000 2 02 20051 04 0000 151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</si>
  <si>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</si>
  <si>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</si>
  <si>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</si>
  <si>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</si>
  <si>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</si>
  <si>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>000 2 02 30024 00 0000 151</t>
  </si>
  <si>
    <t>000 2 02 30024 04 0000 151</t>
  </si>
  <si>
    <t>000 2 02 30029 00 0000 151</t>
  </si>
  <si>
    <t>000 2 02 30029 04 0000 151</t>
  </si>
  <si>
    <t>000 2 02 35135 00 0000 151</t>
  </si>
  <si>
    <t>000 2 02 35135 04 0000 151</t>
  </si>
  <si>
    <t>000 2 02 35082 00 0000 151</t>
  </si>
  <si>
    <t>000 2 02 35082 04 0000 151</t>
  </si>
  <si>
    <t>000 2 02 40000 00 0000 151</t>
  </si>
  <si>
    <t>000 2 02 49999 00 0000 151</t>
  </si>
  <si>
    <t>000 2 02 49999 04 0000 151</t>
  </si>
  <si>
    <t>000 2 02 25519 04 0000151</t>
  </si>
  <si>
    <t>Субсидия бюджетам на поддержку отрасли культуры</t>
  </si>
  <si>
    <t>000 2 02 25519 00 0000151</t>
  </si>
  <si>
    <t xml:space="preserve">Сумма 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</si>
  <si>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</si>
  <si>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</si>
  <si>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</si>
  <si>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000 1 16 23042 04 0000 140
</t>
  </si>
  <si>
    <t xml:space="preserve"> - субсидия бюджетам  городских округов на поддержку отрасли культуры</t>
  </si>
  <si>
    <t>Изменения доходов бюджета городского округа город Урай на 2018 год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</si>
  <si>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</si>
  <si>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</si>
  <si>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</si>
  <si>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</si>
  <si>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000 2 02 25497 00 0000 151</t>
  </si>
  <si>
    <t>000 2 02 25497 04 0000 151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</si>
  <si>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</si>
  <si>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</si>
  <si>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</si>
  <si>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</si>
  <si>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</si>
  <si>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</si>
  <si>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Приложение 1.2</t>
  </si>
  <si>
    <t>от 26 декабря 2017 года №105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</si>
</sst>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+"/>
    <numFmt numFmtId="171" formatCode="\+0.0"/>
    <numFmt numFmtId="172" formatCode="0.0"/>
    <numFmt numFmtId="173" formatCode="[$-FC19]d\ mmmm\ yyyy\ &quot;г.&quot;"/>
    <numFmt numFmtId="174" formatCode="\+#,#00.0"/>
    <numFmt numFmtId="175" formatCode="\+\ 0.0"/>
    <numFmt numFmtId="176" formatCode="\+\ #,#00.0"/>
    <numFmt numFmtId="177" formatCode="#,#0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\+#,#00.00"/>
    <numFmt numFmtId="184" formatCode="\-0.0"/>
    <numFmt numFmtId="185" formatCode="\-\ 0.0"/>
    <numFmt numFmtId="186" formatCode="\ 0.0"/>
    <numFmt numFmtId="187" formatCode="0.0_ ;\-0.0\ "/>
    <numFmt numFmtId="188" formatCode="\ #,#0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3">
    <xf numFmtId="0" fontId="0" fillId="0" borderId="0" xfId="0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vertical="top"/>
    </xf>
    <xf numFmtId="0" fontId="0" fillId="34" borderId="0" xfId="0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vertical="top"/>
    </xf>
    <xf numFmtId="176" fontId="2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6" fontId="5" fillId="34" borderId="0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74" fontId="5" fillId="34" borderId="11" xfId="0" applyNumberFormat="1" applyFont="1" applyFill="1" applyBorder="1" applyAlignment="1">
      <alignment horizontal="center" vertical="center"/>
    </xf>
    <xf numFmtId="187" fontId="4" fillId="34" borderId="11" xfId="0" applyNumberFormat="1" applyFont="1" applyFill="1" applyBorder="1" applyAlignment="1">
      <alignment horizontal="center" vertical="center"/>
    </xf>
    <xf numFmtId="165" fontId="5" fillId="34" borderId="11" xfId="0" applyNumberFormat="1" applyFont="1" applyFill="1" applyBorder="1" applyAlignment="1">
      <alignment horizontal="center" vertical="center"/>
    </xf>
    <xf numFmtId="165" fontId="4" fillId="34" borderId="11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171" fontId="5" fillId="34" borderId="11" xfId="0" applyNumberFormat="1" applyFont="1" applyFill="1" applyBorder="1" applyAlignment="1">
      <alignment horizontal="center" vertical="center"/>
    </xf>
    <xf numFmtId="171" fontId="4" fillId="34" borderId="11" xfId="0" applyNumberFormat="1" applyFont="1" applyFill="1" applyBorder="1" applyAlignment="1">
      <alignment horizontal="center" vertical="center"/>
    </xf>
    <xf numFmtId="176" fontId="10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/>
    </xf>
    <xf numFmtId="165" fontId="6" fillId="34" borderId="11" xfId="0" applyNumberFormat="1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88" fontId="5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88" fontId="6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86" fontId="4" fillId="34" borderId="11" xfId="6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86" fontId="5" fillId="34" borderId="11" xfId="6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76" fontId="2" fillId="34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47">
      <selection activeCell="E54" sqref="E54"/>
    </sheetView>
  </sheetViews>
  <sheetFormatPr defaultColWidth="9.140625" defaultRowHeight="12.75"/>
  <cols>
    <col min="1" max="1" width="62.7109375" style="6" customWidth="1"/>
    <col min="2" max="2" width="26.140625" style="51" customWidth="1"/>
    <col min="3" max="3" width="17.00390625" style="52" customWidth="1"/>
    <col min="4" max="4" width="16.57421875" style="5" customWidth="1"/>
    <col min="5" max="5" width="20.8515625" style="5" bestFit="1" customWidth="1"/>
    <col min="6" max="16384" width="9.140625" style="5" customWidth="1"/>
  </cols>
  <sheetData>
    <row r="1" spans="1:3" ht="15">
      <c r="A1" s="3"/>
      <c r="B1" s="4" t="s">
        <v>114</v>
      </c>
      <c r="C1" s="4"/>
    </row>
    <row r="2" spans="2:3" ht="15">
      <c r="B2" s="4" t="s">
        <v>0</v>
      </c>
      <c r="C2" s="4"/>
    </row>
    <row r="3" spans="2:3" ht="15">
      <c r="B3" s="4" t="s">
        <v>115</v>
      </c>
      <c r="C3" s="4"/>
    </row>
    <row r="4" spans="2:3" ht="15" customHeight="1">
      <c r="B4" s="7"/>
      <c r="C4" s="8"/>
    </row>
    <row r="5" spans="1:3" s="10" customFormat="1" ht="18" customHeight="1">
      <c r="A5" s="9" t="s">
        <v>101</v>
      </c>
      <c r="B5" s="9"/>
      <c r="C5" s="9"/>
    </row>
    <row r="6" spans="1:3" ht="15" customHeight="1">
      <c r="A6" s="11"/>
      <c r="B6" s="12"/>
      <c r="C6" s="13" t="s">
        <v>1</v>
      </c>
    </row>
    <row r="7" spans="1:3" ht="26.25" customHeight="1">
      <c r="A7" s="14" t="s">
        <v>2</v>
      </c>
      <c r="B7" s="14" t="s">
        <v>3</v>
      </c>
      <c r="C7" s="15" t="s">
        <v>95</v>
      </c>
    </row>
    <row r="8" spans="1:3" s="17" customFormat="1" ht="12">
      <c r="A8" s="16">
        <v>1</v>
      </c>
      <c r="B8" s="16">
        <v>2</v>
      </c>
      <c r="C8" s="16">
        <v>3</v>
      </c>
    </row>
    <row r="9" spans="1:3" s="17" customFormat="1" ht="12.75">
      <c r="A9" s="18" t="s">
        <v>4</v>
      </c>
      <c r="B9" s="19" t="s">
        <v>5</v>
      </c>
      <c r="C9" s="15">
        <f>C17+C10+C12+C15+C22+C24</f>
        <v>25158.899999999998</v>
      </c>
    </row>
    <row r="10" spans="1:3" s="21" customFormat="1" ht="12.75">
      <c r="A10" s="20" t="s">
        <v>6</v>
      </c>
      <c r="B10" s="19" t="s">
        <v>7</v>
      </c>
      <c r="C10" s="15">
        <f>C11</f>
        <v>17142.1</v>
      </c>
    </row>
    <row r="11" spans="1:3" s="17" customFormat="1" ht="51">
      <c r="A11" s="22" t="s">
        <v>58</v>
      </c>
      <c r="B11" s="23" t="s">
        <v>8</v>
      </c>
      <c r="C11" s="24">
        <f>17000+142.1</f>
        <v>17142.1</v>
      </c>
    </row>
    <row r="12" spans="1:3" s="17" customFormat="1" ht="25.5">
      <c r="A12" s="20" t="s">
        <v>34</v>
      </c>
      <c r="B12" s="19" t="s">
        <v>9</v>
      </c>
      <c r="C12" s="15">
        <f>C13+C14</f>
        <v>8000</v>
      </c>
    </row>
    <row r="13" spans="1:3" s="17" customFormat="1" ht="25.5">
      <c r="A13" s="22" t="s">
        <v>59</v>
      </c>
      <c r="B13" s="23" t="s">
        <v>35</v>
      </c>
      <c r="C13" s="24">
        <v>6000</v>
      </c>
    </row>
    <row r="14" spans="1:3" s="17" customFormat="1" ht="51">
      <c r="A14" s="22" t="s">
        <v>64</v>
      </c>
      <c r="B14" s="23" t="s">
        <v>36</v>
      </c>
      <c r="C14" s="24">
        <v>2000</v>
      </c>
    </row>
    <row r="15" spans="1:3" s="17" customFormat="1" ht="25.5">
      <c r="A15" s="20" t="s">
        <v>10</v>
      </c>
      <c r="B15" s="19" t="s">
        <v>46</v>
      </c>
      <c r="C15" s="25">
        <f>C16</f>
        <v>-5000</v>
      </c>
    </row>
    <row r="16" spans="1:3" s="17" customFormat="1" ht="12.75">
      <c r="A16" s="22" t="s">
        <v>10</v>
      </c>
      <c r="B16" s="23" t="s">
        <v>37</v>
      </c>
      <c r="C16" s="26">
        <v>-5000</v>
      </c>
    </row>
    <row r="17" spans="1:3" s="17" customFormat="1" ht="12.75">
      <c r="A17" s="20" t="s">
        <v>11</v>
      </c>
      <c r="B17" s="19" t="s">
        <v>12</v>
      </c>
      <c r="C17" s="27">
        <f>C18</f>
        <v>0</v>
      </c>
    </row>
    <row r="18" spans="1:3" s="17" customFormat="1" ht="12.75">
      <c r="A18" s="22" t="s">
        <v>48</v>
      </c>
      <c r="B18" s="23" t="s">
        <v>47</v>
      </c>
      <c r="C18" s="28">
        <f>C19+C20+C21</f>
        <v>0</v>
      </c>
    </row>
    <row r="19" spans="1:3" s="17" customFormat="1" ht="12.75">
      <c r="A19" s="29" t="s">
        <v>49</v>
      </c>
      <c r="B19" s="2" t="s">
        <v>41</v>
      </c>
      <c r="C19" s="26">
        <v>-638.2</v>
      </c>
    </row>
    <row r="20" spans="1:3" s="17" customFormat="1" ht="12.75">
      <c r="A20" s="29" t="s">
        <v>110</v>
      </c>
      <c r="B20" s="2" t="s">
        <v>112</v>
      </c>
      <c r="C20" s="24">
        <v>635.2</v>
      </c>
    </row>
    <row r="21" spans="1:3" s="17" customFormat="1" ht="12.75">
      <c r="A21" s="29" t="s">
        <v>111</v>
      </c>
      <c r="B21" s="2" t="s">
        <v>113</v>
      </c>
      <c r="C21" s="30">
        <v>3</v>
      </c>
    </row>
    <row r="22" spans="1:3" s="17" customFormat="1" ht="25.5">
      <c r="A22" s="20" t="s">
        <v>38</v>
      </c>
      <c r="B22" s="19" t="s">
        <v>13</v>
      </c>
      <c r="C22" s="31">
        <f>C23</f>
        <v>1700</v>
      </c>
    </row>
    <row r="23" spans="1:3" s="17" customFormat="1" ht="25.5">
      <c r="A23" s="29" t="s">
        <v>39</v>
      </c>
      <c r="B23" s="2" t="s">
        <v>40</v>
      </c>
      <c r="C23" s="30">
        <v>1700</v>
      </c>
    </row>
    <row r="24" spans="1:3" s="17" customFormat="1" ht="12.75">
      <c r="A24" s="20" t="s">
        <v>14</v>
      </c>
      <c r="B24" s="19" t="s">
        <v>15</v>
      </c>
      <c r="C24" s="31">
        <f>C25+C27+C29</f>
        <v>3316.8</v>
      </c>
    </row>
    <row r="25" spans="1:3" s="17" customFormat="1" ht="25.5">
      <c r="A25" s="18" t="s">
        <v>96</v>
      </c>
      <c r="B25" s="14" t="s">
        <v>97</v>
      </c>
      <c r="C25" s="32">
        <f>C26</f>
        <v>16.8</v>
      </c>
    </row>
    <row r="26" spans="1:3" s="17" customFormat="1" ht="51">
      <c r="A26" s="29" t="s">
        <v>98</v>
      </c>
      <c r="B26" s="33" t="s">
        <v>99</v>
      </c>
      <c r="C26" s="30">
        <v>16.8</v>
      </c>
    </row>
    <row r="27" spans="1:3" s="17" customFormat="1" ht="89.25">
      <c r="A27" s="22" t="s">
        <v>45</v>
      </c>
      <c r="B27" s="34" t="s">
        <v>44</v>
      </c>
      <c r="C27" s="30">
        <f>C28</f>
        <v>300</v>
      </c>
    </row>
    <row r="28" spans="1:3" s="17" customFormat="1" ht="25.5">
      <c r="A28" s="29" t="s">
        <v>50</v>
      </c>
      <c r="B28" s="35" t="s">
        <v>42</v>
      </c>
      <c r="C28" s="30">
        <v>300</v>
      </c>
    </row>
    <row r="29" spans="1:3" s="17" customFormat="1" ht="25.5">
      <c r="A29" s="22" t="s">
        <v>16</v>
      </c>
      <c r="B29" s="23" t="s">
        <v>17</v>
      </c>
      <c r="C29" s="30">
        <f>C30</f>
        <v>3000</v>
      </c>
    </row>
    <row r="30" spans="1:3" s="17" customFormat="1" ht="38.25">
      <c r="A30" s="29" t="s">
        <v>66</v>
      </c>
      <c r="B30" s="2" t="s">
        <v>18</v>
      </c>
      <c r="C30" s="36">
        <v>3000</v>
      </c>
    </row>
    <row r="31" spans="1:3" ht="12.75">
      <c r="A31" s="18" t="s">
        <v>19</v>
      </c>
      <c r="B31" s="19" t="s">
        <v>20</v>
      </c>
      <c r="C31" s="37">
        <f>C32+C59+C61</f>
        <v>213976.81099999996</v>
      </c>
    </row>
    <row r="32" spans="1:3" ht="25.5">
      <c r="A32" s="22" t="s">
        <v>21</v>
      </c>
      <c r="B32" s="23" t="s">
        <v>22</v>
      </c>
      <c r="C32" s="38">
        <f>C36+C45+C56+C33</f>
        <v>213877.41099999996</v>
      </c>
    </row>
    <row r="33" spans="1:3" ht="25.5">
      <c r="A33" s="20" t="s">
        <v>62</v>
      </c>
      <c r="B33" s="19" t="s">
        <v>70</v>
      </c>
      <c r="C33" s="38">
        <f>C34</f>
        <v>10000</v>
      </c>
    </row>
    <row r="34" spans="1:3" ht="12.75">
      <c r="A34" s="22" t="s">
        <v>32</v>
      </c>
      <c r="B34" s="23" t="s">
        <v>71</v>
      </c>
      <c r="C34" s="38">
        <f>SUM(C35)</f>
        <v>10000</v>
      </c>
    </row>
    <row r="35" spans="1:3" ht="12.75">
      <c r="A35" s="29" t="s">
        <v>33</v>
      </c>
      <c r="B35" s="2" t="s">
        <v>72</v>
      </c>
      <c r="C35" s="36">
        <v>10000</v>
      </c>
    </row>
    <row r="36" spans="1:4" ht="25.5">
      <c r="A36" s="20" t="s">
        <v>51</v>
      </c>
      <c r="B36" s="19" t="s">
        <v>73</v>
      </c>
      <c r="C36" s="37">
        <f>C43+C39+C41+C37</f>
        <v>137425.51099999997</v>
      </c>
      <c r="D36" s="39"/>
    </row>
    <row r="37" spans="1:4" ht="12.75">
      <c r="A37" s="22" t="s">
        <v>43</v>
      </c>
      <c r="B37" s="40" t="s">
        <v>74</v>
      </c>
      <c r="C37" s="26">
        <f>C38</f>
        <v>-7440.7</v>
      </c>
      <c r="D37" s="39"/>
    </row>
    <row r="38" spans="1:4" ht="25.5">
      <c r="A38" s="29" t="s">
        <v>55</v>
      </c>
      <c r="B38" s="2" t="s">
        <v>75</v>
      </c>
      <c r="C38" s="41">
        <v>-7440.7</v>
      </c>
      <c r="D38" s="39"/>
    </row>
    <row r="39" spans="1:4" ht="51">
      <c r="A39" s="22" t="s">
        <v>108</v>
      </c>
      <c r="B39" s="23" t="s">
        <v>106</v>
      </c>
      <c r="C39" s="36">
        <f>C40</f>
        <v>9225.3</v>
      </c>
      <c r="D39" s="39"/>
    </row>
    <row r="40" spans="1:4" ht="38.25">
      <c r="A40" s="29" t="s">
        <v>109</v>
      </c>
      <c r="B40" s="2" t="s">
        <v>107</v>
      </c>
      <c r="C40" s="36">
        <f>1542.2+242.4+7440.7</f>
        <v>9225.3</v>
      </c>
      <c r="D40" s="39"/>
    </row>
    <row r="41" spans="1:4" ht="12.75">
      <c r="A41" s="22" t="s">
        <v>93</v>
      </c>
      <c r="B41" s="23" t="s">
        <v>94</v>
      </c>
      <c r="C41" s="42">
        <f>C42</f>
        <v>0.011</v>
      </c>
      <c r="D41" s="39"/>
    </row>
    <row r="42" spans="1:4" ht="25.5">
      <c r="A42" s="29" t="s">
        <v>100</v>
      </c>
      <c r="B42" s="2" t="s">
        <v>92</v>
      </c>
      <c r="C42" s="43">
        <v>0.011</v>
      </c>
      <c r="D42" s="39"/>
    </row>
    <row r="43" spans="1:3" ht="12.75">
      <c r="A43" s="22" t="s">
        <v>23</v>
      </c>
      <c r="B43" s="23" t="s">
        <v>76</v>
      </c>
      <c r="C43" s="38">
        <f>C44</f>
        <v>135640.9</v>
      </c>
    </row>
    <row r="44" spans="1:3" ht="12.75">
      <c r="A44" s="29" t="s">
        <v>52</v>
      </c>
      <c r="B44" s="2" t="s">
        <v>77</v>
      </c>
      <c r="C44" s="36">
        <f>-70+4288.2-4213.7+135636.4</f>
        <v>135640.9</v>
      </c>
    </row>
    <row r="45" spans="1:4" ht="25.5">
      <c r="A45" s="20" t="s">
        <v>63</v>
      </c>
      <c r="B45" s="19" t="s">
        <v>78</v>
      </c>
      <c r="C45" s="37">
        <f>C52+C46+C48+C50+C54</f>
        <v>31043.3</v>
      </c>
      <c r="D45" s="39"/>
    </row>
    <row r="46" spans="1:4" ht="25.5">
      <c r="A46" s="22" t="s">
        <v>25</v>
      </c>
      <c r="B46" s="23" t="s">
        <v>81</v>
      </c>
      <c r="C46" s="38">
        <f>SUM(C47)</f>
        <v>26554.6</v>
      </c>
      <c r="D46" s="39"/>
    </row>
    <row r="47" spans="1:4" ht="25.5">
      <c r="A47" s="29" t="s">
        <v>68</v>
      </c>
      <c r="B47" s="2" t="s">
        <v>82</v>
      </c>
      <c r="C47" s="36">
        <f>57.9+59.1+251.3+480+4.2+12427.3+13262.8+12</f>
        <v>26554.6</v>
      </c>
      <c r="D47" s="39"/>
    </row>
    <row r="48" spans="1:4" ht="51">
      <c r="A48" s="22" t="s">
        <v>61</v>
      </c>
      <c r="B48" s="23" t="s">
        <v>83</v>
      </c>
      <c r="C48" s="38">
        <f>C49</f>
        <v>62</v>
      </c>
      <c r="D48" s="39"/>
    </row>
    <row r="49" spans="1:4" ht="63.75">
      <c r="A49" s="29" t="s">
        <v>60</v>
      </c>
      <c r="B49" s="2" t="s">
        <v>84</v>
      </c>
      <c r="C49" s="36">
        <f>62</f>
        <v>62</v>
      </c>
      <c r="D49" s="39"/>
    </row>
    <row r="50" spans="1:4" ht="51">
      <c r="A50" s="22" t="s">
        <v>56</v>
      </c>
      <c r="B50" s="23" t="s">
        <v>87</v>
      </c>
      <c r="C50" s="36">
        <f>C51</f>
        <v>7413.9</v>
      </c>
      <c r="D50" s="39"/>
    </row>
    <row r="51" spans="1:4" ht="51">
      <c r="A51" s="29" t="s">
        <v>57</v>
      </c>
      <c r="B51" s="2" t="s">
        <v>88</v>
      </c>
      <c r="C51" s="36">
        <f>7413.9</f>
        <v>7413.9</v>
      </c>
      <c r="D51" s="39"/>
    </row>
    <row r="52" spans="1:3" s="45" customFormat="1" ht="51">
      <c r="A52" s="22" t="s">
        <v>102</v>
      </c>
      <c r="B52" s="23" t="s">
        <v>85</v>
      </c>
      <c r="C52" s="44">
        <f>SUM(C53)</f>
        <v>-3170.8999999999996</v>
      </c>
    </row>
    <row r="53" spans="1:3" ht="63.75">
      <c r="A53" s="29" t="s">
        <v>103</v>
      </c>
      <c r="B53" s="2" t="s">
        <v>86</v>
      </c>
      <c r="C53" s="46">
        <f>792.7-3963.6</f>
        <v>-3170.8999999999996</v>
      </c>
    </row>
    <row r="54" spans="1:3" ht="25.5">
      <c r="A54" s="22" t="s">
        <v>24</v>
      </c>
      <c r="B54" s="23" t="s">
        <v>79</v>
      </c>
      <c r="C54" s="38">
        <f>C55</f>
        <v>183.7</v>
      </c>
    </row>
    <row r="55" spans="1:3" ht="25.5">
      <c r="A55" s="29" t="s">
        <v>67</v>
      </c>
      <c r="B55" s="2" t="s">
        <v>80</v>
      </c>
      <c r="C55" s="36">
        <v>183.7</v>
      </c>
    </row>
    <row r="56" spans="1:4" ht="12.75">
      <c r="A56" s="20" t="s">
        <v>26</v>
      </c>
      <c r="B56" s="19" t="s">
        <v>89</v>
      </c>
      <c r="C56" s="37">
        <f>C57</f>
        <v>35408.6</v>
      </c>
      <c r="D56" s="45"/>
    </row>
    <row r="57" spans="1:3" ht="12.75">
      <c r="A57" s="47" t="s">
        <v>27</v>
      </c>
      <c r="B57" s="23" t="s">
        <v>90</v>
      </c>
      <c r="C57" s="38">
        <f>SUM(C58)</f>
        <v>35408.6</v>
      </c>
    </row>
    <row r="58" spans="1:3" ht="25.5">
      <c r="A58" s="1" t="s">
        <v>69</v>
      </c>
      <c r="B58" s="2" t="s">
        <v>91</v>
      </c>
      <c r="C58" s="36">
        <f>3919+30588.2+500-92.6+494</f>
        <v>35408.6</v>
      </c>
    </row>
    <row r="59" spans="1:3" ht="13.5">
      <c r="A59" s="20" t="s">
        <v>28</v>
      </c>
      <c r="B59" s="19" t="s">
        <v>29</v>
      </c>
      <c r="C59" s="32">
        <f>C60</f>
        <v>99.4</v>
      </c>
    </row>
    <row r="60" spans="1:3" ht="12.75">
      <c r="A60" s="29" t="s">
        <v>30</v>
      </c>
      <c r="B60" s="2" t="s">
        <v>53</v>
      </c>
      <c r="C60" s="36">
        <f>89.2+10.2</f>
        <v>99.4</v>
      </c>
    </row>
    <row r="61" spans="1:3" ht="51">
      <c r="A61" s="18" t="s">
        <v>54</v>
      </c>
      <c r="B61" s="14" t="s">
        <v>65</v>
      </c>
      <c r="C61" s="48">
        <f>C62</f>
        <v>0</v>
      </c>
    </row>
    <row r="62" spans="1:3" ht="38.25">
      <c r="A62" s="47" t="s">
        <v>104</v>
      </c>
      <c r="B62" s="49" t="s">
        <v>105</v>
      </c>
      <c r="C62" s="50">
        <v>0</v>
      </c>
    </row>
    <row r="63" spans="1:3" ht="12.75">
      <c r="A63" s="18" t="s">
        <v>31</v>
      </c>
      <c r="B63" s="19"/>
      <c r="C63" s="37">
        <f>C31+C9</f>
        <v>239135.71099999995</v>
      </c>
    </row>
  </sheetData>
  <sheetProtection/>
  <mergeCells count="4">
    <mergeCell ref="B1:C1"/>
    <mergeCell ref="B2:C2"/>
    <mergeCell ref="B3:C3"/>
    <mergeCell ref="A5:C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2018-08-30T13:19:22Z</cp:lastPrinted>
  <dcterms:created xsi:type="dcterms:W3CDTF">1996-10-08T23:32:33Z</dcterms:created>
  <dcterms:modified xsi:type="dcterms:W3CDTF">2018-08-30T13:19:55Z</dcterms:modified>
  <cp:category/>
  <cp:version/>
  <cp:contentType/>
  <cp:contentStatus/>
</cp:coreProperties>
</file>