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4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-2018" sheetId="5" r:id="rId5"/>
  </sheets>
  <definedNames>
    <definedName name="_xlnm.Print_Titles" localSheetId="1">'таблица 2'!$5:$6</definedName>
    <definedName name="_xlnm.Print_Titles" localSheetId="3">'таблица 4'!$5:$6</definedName>
    <definedName name="_xlnm.Print_Titles" localSheetId="4">'таблица 5-2018'!$7:$8</definedName>
    <definedName name="_xlnm.Print_Area" localSheetId="3">'таблица 4'!$A$1:$D$36</definedName>
    <definedName name="_xlnm.Print_Area" localSheetId="4">'таблица 5-2018'!$A$1:$D$13</definedName>
  </definedNames>
  <calcPr fullCalcOnLoad="1"/>
</workbook>
</file>

<file path=xl/sharedStrings.xml><?xml version="1.0" encoding="utf-8"?>
<sst xmlns="http://schemas.openxmlformats.org/spreadsheetml/2006/main" count="235" uniqueCount="188">
  <si>
    <t>№ п/п</t>
  </si>
  <si>
    <t xml:space="preserve">Сумма (тыс.руб.)  </t>
  </si>
  <si>
    <t>На какие цели</t>
  </si>
  <si>
    <t>Администрация города Урай</t>
  </si>
  <si>
    <t>ВСЕГО РАСХОДОВ, в том числе:</t>
  </si>
  <si>
    <t>1.</t>
  </si>
  <si>
    <t>2.</t>
  </si>
  <si>
    <t>(тыс.руб.)</t>
  </si>
  <si>
    <t>Главный распорядитель</t>
  </si>
  <si>
    <t>Уменьшение сметных назначений</t>
  </si>
  <si>
    <t>Увеличение сметных назначений</t>
  </si>
  <si>
    <t>Примечание</t>
  </si>
  <si>
    <t>Итого с учетом корректировки</t>
  </si>
  <si>
    <t>Наименование программы, объекта, мероприятий</t>
  </si>
  <si>
    <t>Остатки неиспользованных средств, в том числе за счет</t>
  </si>
  <si>
    <t>Всего</t>
  </si>
  <si>
    <t>федерального бюджета</t>
  </si>
  <si>
    <t xml:space="preserve"> окружного бюджета</t>
  </si>
  <si>
    <t>местного бюджета</t>
  </si>
  <si>
    <t>3.</t>
  </si>
  <si>
    <t>ВСЕГО по остаткам:</t>
  </si>
  <si>
    <t>Местный бюджет</t>
  </si>
  <si>
    <t>Итого расходов</t>
  </si>
  <si>
    <t>Иные межбюджетные трансферты всего, в том числе:</t>
  </si>
  <si>
    <t>4.</t>
  </si>
  <si>
    <t>7.</t>
  </si>
  <si>
    <t>Муниципальная программа "Обеспечение градостроительной деятельности на территории города Урай" на 2015-2017 годы</t>
  </si>
  <si>
    <t>7.5.</t>
  </si>
  <si>
    <t>ГРБС</t>
  </si>
  <si>
    <t>Выполнение кадастровых работ (объекты ИЖС, кладбище, полигон утилизации, комплексное освоение территории м-н 1А,1Д, 1Г, средняя школа  м-н 1А )</t>
  </si>
  <si>
    <t>ПАО "Нефтяная компания "Лукойл"</t>
  </si>
  <si>
    <t>рублей</t>
  </si>
  <si>
    <t>Решение Думы от от 21.02.2017 №4</t>
  </si>
  <si>
    <t>Субсидии всего, в том числе:</t>
  </si>
  <si>
    <t>Субвенции всего, в том числе:</t>
  </si>
  <si>
    <t>Управление образования</t>
  </si>
  <si>
    <t xml:space="preserve">Наименование </t>
  </si>
  <si>
    <t>Код бюджетной классификации</t>
  </si>
  <si>
    <t>Сумма уточненная на год (тыс.руб.)</t>
  </si>
  <si>
    <t>НАЛОГОВЫЕ И НЕНАЛОГОВЫЕ ДОХОДЫ</t>
  </si>
  <si>
    <t>000 1 00 00000 00 0000 000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</si>
  <si>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</si>
  <si>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</si>
  <si>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</si>
  <si>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000 1 11 01000 00 0000 120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</si>
  <si>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</si>
  <si>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</si>
  <si>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</si>
  <si>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</si>
  <si>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</si>
  <si>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</si>
  <si>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</si>
  <si>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</si>
  <si>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</si>
  <si>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</si>
  <si>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СУБСИДИИ БЮДЖЕТАМ БЮДЖЕТНОЙ СИСТЕМЫ РОССИЙСКОЙ ФЕДЕРАЦИИ (МЕЖБЮДЖЕТНЫЕ СУБСИДИИ) всего, в том числе:               </t>
  </si>
  <si>
    <t>000 2 02 20000 00 0000 000</t>
  </si>
  <si>
    <t>Субсидии на мероприятия подпрограммы "Обеспечение жильем молодых семей" федеральной целевой программы "Жилище" на 2015-2020 годы (федеральный бюджет)</t>
  </si>
  <si>
    <t>000 2 02 20051 04 0000 151</t>
  </si>
  <si>
    <t>На основании справок об изменении показателей сводной бюджетной росписи расходов на 2017 год и плановый период 2018 и 2019 годов №500/13/22 от 31.03.2017, №500/05/52 от 15.05.2017 Департамента финансов ХМАО-Югры</t>
  </si>
  <si>
    <t>Субсидии на мероприятия подпрограммы "Обеспечение жильем молодых семей" федеральной целевой программы "Жилище" на 2015-2020 годы (окружной бюджет)</t>
  </si>
  <si>
    <t xml:space="preserve">000 2 02 20051 04 0000 151 </t>
  </si>
  <si>
    <t>На основании справки об изменении показателей сводной бюджетной росписи расходов на 2017 год и плановый период 2018 и 2019 годов №500/05/52 от 15.05.2017 Департамента финансов ХМАО-Югры</t>
  </si>
  <si>
    <t>Субсидия бюджетам на поддержку отрасли культуры (федеральный бюджет)</t>
  </si>
  <si>
    <t>000 2 02 25519 04 0000 151</t>
  </si>
  <si>
    <t>Субсидия бюджетам на поддержку отрасли культуры  (окружной бюджет)</t>
  </si>
  <si>
    <t>Субсидии на софинансирование расходов по обеспечению спортивных школ спортивным оборудованием, экипировкой и инвентарем, проведению тренировочных сборов и участию в соревнованиях</t>
  </si>
  <si>
    <t>000 2 02 29999 04 0000 151</t>
  </si>
  <si>
    <t>На основании справки об изменении показателей сводной бюджетной росписи расходов на 2017 год и плановый период 2018 и 2019 годов №500/02/37 от 13.02.2017 Департамента финансов ХМАО-Югры</t>
  </si>
  <si>
    <t>Субсидии на поддержку малого и среднего предпринимательства</t>
  </si>
  <si>
    <t>На основании справки об изменении показателей сводной бюджетной росписи расходов на 2017 год и плановый период 2018 и 2019 годов №500/13/22 от 31.03.2017 Департамента финансов ХМАО-Югры</t>
  </si>
  <si>
    <t>Субсидии бюджетам на поддержку формирования современной городской среды</t>
  </si>
  <si>
    <t>На основании справки об изменении показателей сводной бюджетной росписи расходов на 2017 год и плановый период 2018 и 2019 годов №500/05/87 от 24.05.2017 Департамента финансов ХМАО-Югры</t>
  </si>
  <si>
    <t xml:space="preserve">СУБВЕНЦИИ БЮДЖЕТАМ СУБЪЕКТОВ РОССИЙСКОЙ ФЕДЕРАЦИИ И МУНИЦИПАЛЬНЫХ ОБРАЗОВАНИЙ всего, в том числе:                </t>
  </si>
  <si>
    <t>000 2 02 30000 00 0000 151</t>
  </si>
  <si>
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</si>
  <si>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000 202 35082 04 0000 151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</si>
  <si>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</t>
  </si>
  <si>
    <t>000 202 35120 04 0000 151</t>
  </si>
  <si>
    <t>На основании справки об изменении показателей сводной бюджетной росписи расходов на 2017 год и плановый период 2018 и 2019 годов №500/05/30 от 05.05.2017 Департамента финансов ХМАО-Югры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</si>
  <si>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ветеранах", в соответствии с Указом Президента Российской Федерации от 7 мая 2008 года №714 "Об обеспечении жилье ветеранов Великой Отечественной войны 1941-1945 годов" (окружной бюджет)</t>
  </si>
  <si>
    <t>000 202 35134 04 0000 151</t>
  </si>
  <si>
    <t>На основании справки об изменении показателей сводной бюджетной росписи расходов на 2017 год и плановый период 2018 и 2019 годов №500/03/02 от 01.03.2017 Департамента финансов ХМАО-Югры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</si>
  <si>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ветеранах", в соответствии с Указом Президента Российской Федерации от 7 мая 2008 года №714 "Об обеспечении жилье ветеранов Великой Отечественной войны 1941-1945 годов" (федеральный бюджет)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</si>
  <si>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подпрограммы "Обеспечение мерами государственной поддержки по улучшению жилищных условий отдельных категорий граждан"  по Программе "Обеспечение доступным и комфортным жильем жителей ХМАО-Югры в 2016-2020 годах" (федеральный бюджет)</t>
  </si>
  <si>
    <t>000 202 35135 04 0000 151</t>
  </si>
  <si>
    <t>На основании справки об изменении показателей сводной бюджетной росписи расходов на 2017 год и плановый период 2018 и 2019 годов №500/04/62 от 12.04.2017 Департамента финансов ХМАО-Югры</t>
  </si>
  <si>
    <t>000 2 02 40000 00 0000 151</t>
  </si>
  <si>
    <t>Иные межбюджетные трансферты на организацию и проведение единого государственного экзамена подпрограммы: "Система оценки качества образования и информационная прозрачность системы образования государственной программы  "Развитие образования в Ханты-Мансийском автономном округе-Югре на 2016-2020 годы") (проведение ЕГЭ и ГИА)</t>
  </si>
  <si>
    <t>000 2 02 49999 04 0000 151</t>
  </si>
  <si>
    <t>На основании справки об изменении показателей сводной бюджетной росписи расходов на 2017 год и плановый период 2018 и 2019 годов №230/03/09 от 23.03.2017 Департамента финансов ХМАО-Югры</t>
  </si>
  <si>
    <t>На основании справки об изменении показателей сводной бюджетной росписи расходов на 2017 год и плановый период 2018 и 2019 годов №500/04/104 от 25.04.2017 Департамента финансов ХМАО-Югры</t>
  </si>
  <si>
    <t>Иные межбюджетные трансферты на реализацию мероприятий по содействию трудоустройству граждан подпрограммы "Содействование трудоустройству граждан" по Программе "Содействие занятости населения в Ханты-Мансийском автономном округе-Югре на 2016-2020 годы"</t>
  </si>
  <si>
    <t>000 202 49999 04 0000 151</t>
  </si>
  <si>
    <t>На основании справки об изменении бюджетной росписи расходов на 2017 год и плановый период 2018 и 2019 годов №074 от 14.04.2017 Департамента финансов ХМАО-Югры</t>
  </si>
  <si>
    <t>Прочие безвозмездные поступления в бюджеты городских округов, в том числе:</t>
  </si>
  <si>
    <t>000 2 07 04000 04 0000 180</t>
  </si>
  <si>
    <t>Прочие безвозмездные поступления в бюджеты городских округов</t>
  </si>
  <si>
    <t>000 2 07 04050 04 0000 180</t>
  </si>
  <si>
    <t>ИТОГО ДОХОДОВ</t>
  </si>
  <si>
    <t>Решение Думы от 21.02.2017 года № 4</t>
  </si>
  <si>
    <t>Таблица №1 к пояснительной записке</t>
  </si>
  <si>
    <t>Таблица №2 к пояснительной записке</t>
  </si>
  <si>
    <t>Таблица №4 к пояснительной записке</t>
  </si>
  <si>
    <r>
      <t>реализация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- Югре на 2014-2020 годы"</t>
    </r>
    <r>
      <rPr>
        <i/>
        <sz val="12"/>
        <color indexed="8"/>
        <rFont val="Times New Roman"/>
        <family val="1"/>
      </rPr>
      <t>(муниципальная программа "Совершенствование и развитие муниципального управления в городе Урай" на 2015-2017 годы  подпрограмма "Создание условий для совершенствования системы муниципального управления", получатель - МБУ "Молодежный центр")</t>
    </r>
  </si>
  <si>
    <t xml:space="preserve">Источник увеличения (уменьшения) расходов </t>
  </si>
  <si>
    <t>субвенции федеральный бюджет</t>
  </si>
  <si>
    <t>субвенции окружной бюджет</t>
  </si>
  <si>
    <t>иные межбюджетные трансферты</t>
  </si>
  <si>
    <t>местный бюджет</t>
  </si>
  <si>
    <t>средства НК "ЛУКОЙЛ"</t>
  </si>
  <si>
    <t>субсидии окружной бюджет</t>
  </si>
  <si>
    <t>субсидии федеральный бюджет</t>
  </si>
  <si>
    <t>2018 год</t>
  </si>
  <si>
    <t>Таблица №5 к пояснительной записке</t>
  </si>
  <si>
    <r>
      <t xml:space="preserve">услуги по приему поверхностных сточных вод </t>
    </r>
    <r>
      <rPr>
        <i/>
        <sz val="12"/>
        <rFont val="Times New Roman"/>
        <family val="1"/>
      </rPr>
      <t>(муниципальная программа "Развитие жилищно-коммунального комплекса и повышение энергетической эффективности в городе Урай на 2016-2018 годы подпрограмма "Создание условий для обеспечения содержания объектов жилищно-коммунального комплекса города Урай", получатель - МКУ "УЖКХ")</t>
    </r>
  </si>
  <si>
    <r>
      <t xml:space="preserve">проведение работ по ремонту муниципальных квартир: мкр.Д, д.66-9, мкр.А, д.70-8, мкр.Д, д.39-2, мкр.Г, д.52-7, мкр.Д, д.35-13, мкр.Г, д.41-4 </t>
    </r>
    <r>
      <rPr>
        <i/>
        <sz val="12"/>
        <rFont val="Times New Roman"/>
        <family val="1"/>
      </rPr>
      <t>(муниципальная программа "Развитие жилищно-коммунального комплекса и повышение энергетической эффективности в городе Урай на 2016-2018 годы подпрограмма "Создание условий для обеспечения содержания объектов жилищно-коммунального комплекса города Урай", получатель - МКУ "УЖКХ")</t>
    </r>
  </si>
  <si>
    <r>
      <t xml:space="preserve">выполнение работ по сносу жилых домов: мкр.2А, д.26, ул.Пионеров, д.11  </t>
    </r>
    <r>
      <rPr>
        <i/>
        <sz val="12"/>
        <rFont val="Times New Roman"/>
        <family val="1"/>
      </rPr>
      <t>(муниципальная программа "Развитие жилищно-коммунального комплекса и повышение энергетической эффективности в городе Урай на 2016-2018 годы подпрограмма "Создание условий для обеспечения содержания объектов жилищно-коммунального комплекса города Урай", получатель - МКУ "УЖКХ")</t>
    </r>
  </si>
  <si>
    <r>
      <t>ликвидация несанкционированных свалок на территории города</t>
    </r>
    <r>
      <rPr>
        <i/>
        <sz val="12"/>
        <rFont val="Times New Roman"/>
        <family val="1"/>
      </rPr>
      <t xml:space="preserve"> (муниципальная программа "Охрана окружающей среды в границах города Урай" на 2017-2020 годы, получатель - МКУ "УГЗиП")</t>
    </r>
  </si>
  <si>
    <r>
      <t xml:space="preserve">на поддержку государственных программ субъектов Российской Федерации и муниципальных программ формирования современной городской среды  </t>
    </r>
    <r>
      <rPr>
        <i/>
        <sz val="12"/>
        <color indexed="8"/>
        <rFont val="Times New Roman"/>
        <family val="1"/>
      </rPr>
      <t>(муниципальная программа "Обеспечение градостроительной деятельности на территории города Урай" на  2015-2017 годы подпрограмма "Благоустройство и озеленение города Урай")</t>
    </r>
  </si>
  <si>
    <r>
      <t xml:space="preserve">участие в семинарах, форумах и научно-практических конференциях по проблемам развития информационно-коммуникационных технологий </t>
    </r>
    <r>
      <rPr>
        <i/>
        <sz val="12"/>
        <rFont val="Times New Roman"/>
        <family val="1"/>
      </rPr>
      <t>(муниципальная программа "Информационное общество - Урай" на 2016-2018 годы, получатель - администрация города Урай)</t>
    </r>
  </si>
  <si>
    <r>
      <t>доля софинансирования расходов местного бюджета (5%) на государственную поддержку малого и среднего предпринимательства в рамках подпрограммы "Развитие малого и среднего предпринимательства" государственной программы "Социально-экономическое развитие, инвестиции и инновации Ханты-Мансийского автономного округа – Югры на 2016–2020 годы"(</t>
    </r>
    <r>
      <rPr>
        <i/>
        <sz val="12"/>
        <rFont val="Times New Roman"/>
        <family val="1"/>
      </rPr>
      <t xml:space="preserve"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годы" подпрограмма "Развитие малого и среднего предпринимательства", получатель - администрация города Урай) </t>
    </r>
  </si>
  <si>
    <r>
      <rPr>
        <sz val="12"/>
        <rFont val="Times New Roman"/>
        <family val="1"/>
      </rPr>
      <t xml:space="preserve">на приобретение жилья в рамках субсидии на реализацию полномочий в области строительства, градостроительной деятельности и жилищных отношений </t>
    </r>
    <r>
      <rPr>
        <i/>
        <sz val="12"/>
        <rFont val="Times New Roman"/>
        <family val="1"/>
      </rPr>
      <t>(муниципальная программа "Улучшение жилищных условий граждан, проживающих на территории муниципального образования город Урай" на  2016-2020 годы)</t>
    </r>
  </si>
  <si>
    <t>средства НК"ЛУКОЙЛ"</t>
  </si>
  <si>
    <t>расторжение по соглашению сторон МК №75-2016 от 21.12.2016 на выполнение кадастровых работ по подготовке межевых планов и получению кадастровых паспортов на земельный участок, предназначенный для строительства объекта "Средняя школа в мкр.1А"</t>
  </si>
  <si>
    <t>Таблица №3 к пояснительной записке</t>
  </si>
  <si>
    <t xml:space="preserve">Получатель: Администрация города Урай (МКУ "Управление градостроительства, землепользования и природопользования города Урай") </t>
  </si>
  <si>
    <r>
      <t>проведение городского конкурса "Город цветов"</t>
    </r>
    <r>
      <rPr>
        <i/>
        <sz val="12"/>
        <rFont val="Times New Roman"/>
        <family val="1"/>
      </rPr>
      <t xml:space="preserve"> (муниципальная программа "Обеспечение градостроительной деятельности на территории города Урай" на 2015-2017 годы, подпрограмма "Благоустройство и озеленение города Урай", получатель - МКУ "УЖКХ") </t>
    </r>
  </si>
  <si>
    <r>
      <t>выполнение кадастровых работ по подготовке межевых планов и получению кадастровых паспортов на земельный участок, предназначенный для строительства объекта "Средняя школа в мкр.1А"</t>
    </r>
    <r>
      <rPr>
        <i/>
        <sz val="12"/>
        <rFont val="Times New Roman"/>
        <family val="1"/>
      </rPr>
      <t xml:space="preserve"> (муниципальная программа "Обеспечение градостроительной деятельности на территории города Урай" на 2015-2017 годы, подпрограмма "Управление земельными ресурсами", получатель - МКУ "УГЗиП") </t>
    </r>
  </si>
  <si>
    <t>Средства  на финансирование именных премий ПАО "Нефтяная компания "ЛУКОЙЛ" для учащихся общеобразовательных учреждений г.Урай (решение №05/14 от 04.05.2017 года "О присуждении именных премий школьникам")</t>
  </si>
  <si>
    <t>Сумма корректировки (тыс.руб.) на 2017 год</t>
  </si>
  <si>
    <t xml:space="preserve">    Увеличение плановых назначений в  сумме 526,4 тыс.рублей связано с принятием решения акционеров АО "Шаимгаз" о выплате дивидендов по результатам 2016 года</t>
  </si>
  <si>
    <t xml:space="preserve">  Увеличение плановых назначений в сумме 11 051,2 тыс. рублей связано с ожидаемым поступлением за фактическое использование муниципального имущества АО "Водоканал" в 2017 году</t>
  </si>
  <si>
    <t>Субсидия бюджетам на поддержку сферы культуры (окружной бюджет)</t>
  </si>
  <si>
    <t>000 2 02 25555 04 0000 151</t>
  </si>
  <si>
    <t>Изменение Соглашения согласно Распоряжения Правительства Ханты-Мансийского автономного округа - Югры от 05.05.2017 №274-рп "О Дополнительном соглашении №13 к Соглашению о сотрудничестве от 25 октября 2013 года между Правительством Ханты-Мансийского автономного округа - Югры и Публичным акционерным обществом  "Нефтяная компания "ЛУКОЙЛ"</t>
  </si>
  <si>
    <r>
      <t xml:space="preserve">предоставление субсидий на приобретение жилья в рамках мероприятий подпрограммы "Обеспечение жильем молодых семей" федеральной целевой программы "Жилище" на 2015-2020 годы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 </t>
    </r>
    <r>
      <rPr>
        <i/>
        <sz val="12"/>
        <color indexed="8"/>
        <rFont val="Times New Roman"/>
        <family val="1"/>
      </rPr>
      <t>(муниципальная программа "Улучшение жилищных условий граждан, проживающих на территории муниципального образования город Урай" на 2016-2018 годы)</t>
    </r>
  </si>
  <si>
    <r>
      <t>предоставление субсидий на государственную поддержку малого и среднего предпринимательства в рамках подпрограммы "Развитие малого и среднего предпринимательства" государственной программы "Социально-экономическое развитие, инвестиции и инновации Ханты-Мансийского автономного округа - Югры на 2016 - 2020 годы"</t>
    </r>
    <r>
      <rPr>
        <i/>
        <sz val="12"/>
        <color indexed="8"/>
        <rFont val="Times New Roman"/>
        <family val="1"/>
      </rPr>
      <t>(муниципальная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годы" подпрограмма "Развитие малого и среднего предпринимательства")</t>
    </r>
  </si>
  <si>
    <r>
      <t>субсидия на 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проведение тренировочных сборов и участию в соревнованиях в рамках подпрограммы "Развитие массовой физической культуры и спорта" государственной программы Развитие физической культуры и спорта в  Ханты-Мансийского автономного округа - Югры на 2016 - 2020 годы" (</t>
    </r>
    <r>
      <rPr>
        <i/>
        <sz val="12"/>
        <color indexed="8"/>
        <rFont val="Times New Roman"/>
        <family val="1"/>
      </rPr>
      <t>муниципальная программа "Развитие физической культуры и спорта и туризма в городе Урай" на 2016-2018 годы подпрограмма"Развитие физической культуры и спорта в городе Урай")</t>
    </r>
  </si>
  <si>
    <r>
      <t xml:space="preserve">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</t>
    </r>
    <r>
      <rPr>
        <i/>
        <sz val="12"/>
        <color indexed="8"/>
        <rFont val="Times New Roman"/>
        <family val="1"/>
      </rPr>
      <t>(муниципальная программа "Совершенствование и развитие муниципального управления в городе Урай" на 2015-2017 год подпрограмма "Создание условий для совершенствования системы муниципального управления")</t>
    </r>
  </si>
  <si>
    <r>
      <t xml:space="preserve">уменьшение ассигнований на обеспечение жильем отдельных категорий граждан, установленных федеральными законами от 12 января 1995 года № 5-ФЗ "О ветеранах", в соответствии с Указом Президента Российской Федерации от 7 мая 2008 года №714 "Об обеспечении жилье ветеранов Великой Отечественной войны 1941-1945 годов" </t>
    </r>
    <r>
      <rPr>
        <i/>
        <sz val="12"/>
        <rFont val="Times New Roman"/>
        <family val="1"/>
      </rPr>
      <t>(муниципальная программа "Улучшение жилищных условий граждан, проживающих на территории муниципального образования город Урай" на 2016-2018 годы)</t>
    </r>
  </si>
  <si>
    <r>
      <t>уменьшение ассигнований на обеспечение жильем отдельных категорий граждан, установленных федеральными законами от 12 января 1995 года № 5-ФЗ "О ветеранах", в соответствии с Указом Президента Российской Федерации от 7 мая 2008 года №714 "Об обеспечении жилье ветеранов Великой Отечественной войны 1941-1945 годов"</t>
    </r>
    <r>
      <rPr>
        <i/>
        <sz val="12"/>
        <rFont val="Times New Roman"/>
        <family val="1"/>
      </rPr>
      <t xml:space="preserve"> (муниципальная программа "Улучшение жилищных условий граждан, проживающих на территории муниципального образования город Урай" на 2016-2018 годы)</t>
    </r>
  </si>
  <si>
    <r>
      <t xml:space="preserve">уменьшение ассигнований на приобретение жилья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 </t>
    </r>
    <r>
      <rPr>
        <i/>
        <sz val="12"/>
        <color indexed="8"/>
        <rFont val="Times New Roman"/>
        <family val="1"/>
      </rPr>
      <t>(муниципальная программа "Улучшение жилищных условий граждан, проживающих на территории муниципального образования город Урай" на 2016-2018 годы)</t>
    </r>
  </si>
  <si>
    <r>
  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ХМАО – Югры" на 2016–2020 годы (</t>
    </r>
    <r>
      <rPr>
        <i/>
        <sz val="12"/>
        <color indexed="8"/>
        <rFont val="Times New Roman"/>
        <family val="1"/>
      </rPr>
      <t>муниципальная программа "Улучшение жилищных условий граждан, проживающих на территории муниципального образования город Урай" на 2016-2018 годы)</t>
    </r>
  </si>
  <si>
    <r>
      <t xml:space="preserve">организация и проведение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 в рамках подпрограммы "Система оценки качества образования и информационная прозрачность системы образования" государственной программы "Развитие образования в Ханты-Мансийском автономном округе - Югре на 2016-2020 годы" </t>
    </r>
    <r>
      <rPr>
        <i/>
        <sz val="12"/>
        <color indexed="8"/>
        <rFont val="Times New Roman"/>
        <family val="1"/>
      </rPr>
      <t>(муниципальная программа "Развитие образования города Урай" на 2014-2018 годы подпрограмма "Обеспечение условий для реализации образовательных программ")</t>
    </r>
  </si>
  <si>
    <r>
      <t xml:space="preserve">финансирование наказов избирателей депутатам Думы Ханты-Мансийского автономного округа-Югры:  оказание финансовой помощи  на участие в окружном турнире по боксу, приобретение спортивного инвентаря, спортивной экипировки, приобретение устройства для производства искусственного снега, спортивного инвентаря для МБОУ ДОД "Детско-юношеская спортивная школа "Звезды Югры"- </t>
    </r>
    <r>
      <rPr>
        <b/>
        <sz val="12"/>
        <color indexed="8"/>
        <rFont val="Times New Roman"/>
        <family val="1"/>
      </rPr>
      <t>816,4 тыс.руб.</t>
    </r>
    <r>
      <rPr>
        <sz val="12"/>
        <color indexed="8"/>
        <rFont val="Times New Roman"/>
        <family val="1"/>
      </rPr>
      <t>; приобретение, демонтаж и монтаж светового оборудования, тренажер, покрытие, оргтехника, спортивный инвентарь, спортивная одежда для МБОУ ДОД "Детско-юношеская спортивная школа "Старт"-</t>
    </r>
    <r>
      <rPr>
        <b/>
        <sz val="12"/>
        <color indexed="8"/>
        <rFont val="Times New Roman"/>
        <family val="1"/>
      </rPr>
      <t>500,0 тыс.руб</t>
    </r>
    <r>
      <rPr>
        <sz val="12"/>
        <color indexed="8"/>
        <rFont val="Times New Roman"/>
        <family val="1"/>
      </rPr>
      <t xml:space="preserve">.; приобретение музыкального оборудования для культурно-досугового центра "Нефтяник", мебели, интерактивной доски, тифлотехники, оборудования для слабовидящих пользователей, световое оборудование, призы  для МАУ "Культура"- </t>
    </r>
    <r>
      <rPr>
        <b/>
        <sz val="12"/>
        <color indexed="8"/>
        <rFont val="Times New Roman"/>
        <family val="1"/>
      </rPr>
      <t>430,0тыс.руб.;</t>
    </r>
    <r>
      <rPr>
        <sz val="12"/>
        <color indexed="8"/>
        <rFont val="Times New Roman"/>
        <family val="1"/>
      </rPr>
      <t xml:space="preserve"> приобретение оборудования для сцены для МБУДО "Центр дополнительного образования" г.Урай - </t>
    </r>
    <r>
      <rPr>
        <b/>
        <sz val="12"/>
        <color indexed="8"/>
        <rFont val="Times New Roman"/>
        <family val="1"/>
      </rPr>
      <t>400,0 тыс.руб</t>
    </r>
    <r>
      <rPr>
        <sz val="12"/>
        <color indexed="8"/>
        <rFont val="Times New Roman"/>
        <family val="1"/>
      </rPr>
      <t>.; приобретение интерактивного оборудования для МБУДО "ДШИ№1" -</t>
    </r>
    <r>
      <rPr>
        <b/>
        <sz val="12"/>
        <color indexed="8"/>
        <rFont val="Times New Roman"/>
        <family val="1"/>
      </rPr>
      <t>161,8 тыс.руб</t>
    </r>
    <r>
      <rPr>
        <sz val="12"/>
        <color indexed="8"/>
        <rFont val="Times New Roman"/>
        <family val="1"/>
      </rPr>
      <t>., приобретение парадной кадетской формы для МБОУ "СОШ №5"-</t>
    </r>
    <r>
      <rPr>
        <b/>
        <sz val="12"/>
        <color indexed="8"/>
        <rFont val="Times New Roman"/>
        <family val="1"/>
      </rPr>
      <t>175,0 тыс.руб</t>
    </r>
    <r>
      <rPr>
        <sz val="12"/>
        <color indexed="8"/>
        <rFont val="Times New Roman"/>
        <family val="1"/>
      </rPr>
      <t>., приобретение мебели, кухонного оборудования, бытовой техники для МБОУ "СОШ №6"-</t>
    </r>
    <r>
      <rPr>
        <b/>
        <sz val="12"/>
        <color indexed="8"/>
        <rFont val="Times New Roman"/>
        <family val="1"/>
      </rPr>
      <t xml:space="preserve"> 300,0 тыс.руб.</t>
    </r>
  </si>
  <si>
    <r>
      <t xml:space="preserve">именные премии для учащихся общеобразовательных учреждений города Урай </t>
    </r>
    <r>
      <rPr>
        <i/>
        <sz val="12"/>
        <color indexed="8"/>
        <rFont val="Times New Roman"/>
        <family val="1"/>
      </rPr>
      <t>(муниципальная программа "Развитие образования города Урай" на 2014-2018 годы подпрограмма "Модернизация образования")</t>
    </r>
  </si>
  <si>
    <r>
      <t>содержание объекта "Реконструкция автомобильной дороги в городе Урай. Искусственные сооружения. Наружные инженерные сети сети" в период июль-декабрь 2017 года</t>
    </r>
    <r>
      <rPr>
        <i/>
        <sz val="12"/>
        <rFont val="Times New Roman"/>
        <family val="1"/>
      </rPr>
      <t xml:space="preserve"> (муниципальная программа "Развитие транспортной системы города Урай"  на 2016-2020 годы подпрограмма "Дорожное хозяйство", получатель - МКУ "УКС")</t>
    </r>
  </si>
  <si>
    <r>
      <t xml:space="preserve">в связи с уточнением целевых показателей средней заработной платы в целях реализации майских указов Президента Российской Федерации 2012 года на повышение оплаты труда работников муниципальных учреждений культуры и дополнительного образования детей </t>
    </r>
    <r>
      <rPr>
        <i/>
        <sz val="12"/>
        <rFont val="Times New Roman"/>
        <family val="1"/>
      </rPr>
      <t>(муниципальная программа "Культура города Урай" на 2017-2021 годы подпрограмма "Обеспечение муниципальной поддержки учреждений культуры и дополнительного образования в сфере культуры")</t>
    </r>
  </si>
  <si>
    <r>
      <t xml:space="preserve">мероприятия по защите информационных систем обработки персональных данных органов администрации города, муниципальных казенных учреждений </t>
    </r>
    <r>
      <rPr>
        <i/>
        <sz val="12"/>
        <rFont val="Times New Roman"/>
        <family val="1"/>
      </rPr>
      <t>(муниципальная программа "Информационное общество - Урай" на 2016-2018 годы, получатель - администрация города Урай)</t>
    </r>
  </si>
  <si>
    <r>
      <t xml:space="preserve">поэтапная реализация проекта создания корпоративной сети передачи данных органов администрации города </t>
    </r>
    <r>
      <rPr>
        <i/>
        <sz val="12"/>
        <rFont val="Times New Roman"/>
        <family val="1"/>
      </rPr>
      <t>(муниципальная программа "Информационное общество - Урай" на 2016-2018 годы, получатель - администрация города Урай)</t>
    </r>
  </si>
  <si>
    <r>
      <t>изготовление кадастровых паспортов (дороги индивидуальной жилой застройки)</t>
    </r>
    <r>
      <rPr>
        <i/>
        <sz val="12"/>
        <rFont val="Times New Roman"/>
        <family val="1"/>
      </rPr>
      <t xml:space="preserve"> (муниципальная программа "Развитие транспортной системы города Урай" на 2016-2020 годы подпрограмма "Дорожное хозяйство", получатель - администрация города Урай)</t>
    </r>
  </si>
  <si>
    <r>
      <t>на поддержку отрасли культуры (подключение общедоступных библиотек к сети Интернет)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 Ханты-Мансийском автономном округе - Югре на 2016–2020 годы"</t>
    </r>
    <r>
      <rPr>
        <i/>
        <sz val="12"/>
        <rFont val="Times New Roman"/>
        <family val="1"/>
      </rPr>
      <t xml:space="preserve"> (муниципальная программа "Культура города Урай" на 2017-2021 годы подпрограмма "Библиотечное дело")</t>
    </r>
  </si>
  <si>
    <r>
      <t xml:space="preserve">на проведение мероприятий, посвященных празднованию Дня города </t>
    </r>
    <r>
      <rPr>
        <i/>
        <sz val="12"/>
        <rFont val="Times New Roman"/>
        <family val="1"/>
      </rPr>
      <t>(муниципальная программа "Культура города Урай" на 2017-2021 годы подпрограмма "Народное творчество и традиционная культура. Развитие культурно-досуговой деятельности", получатель - МАУ "Культура")</t>
    </r>
  </si>
  <si>
    <r>
      <t xml:space="preserve">уменьшение по результатам конкурсных процедур 2017 года на содержание автомобильных дорог </t>
    </r>
    <r>
      <rPr>
        <i/>
        <sz val="12"/>
        <rFont val="Times New Roman"/>
        <family val="1"/>
      </rPr>
      <t>(муниципальная программа "Развитие жилищно-коммунального комплекса и повышение энергетической эффективности в городе Урай на 2016-2018 годы подпрограмма "Создание условий для обеспечения содержания объектов жилищно-коммунального комплекса города Урай", получатель - МКУ "УЖКХ")</t>
    </r>
  </si>
  <si>
    <t>средства НК"ЛУКОЙЛ" (остатки 2016 года)</t>
  </si>
  <si>
    <r>
      <t xml:space="preserve">выполнение ремонтных работ системы вентиляции на объекте "Капитальный ремонт ДК "Нефтяник" </t>
    </r>
    <r>
      <rPr>
        <i/>
        <sz val="12"/>
        <rFont val="Times New Roman"/>
        <family val="1"/>
      </rPr>
      <t xml:space="preserve">(муниципальная программа "Культура города Урай" на 2017-2021 годы подпрограмма "Народное творчество и традиционная культура. Развитие культурно-досуговой деятельности", получатель - МКУ "УКС") </t>
    </r>
  </si>
  <si>
    <t xml:space="preserve">Корректировка расходов бюджета городского округа город Урай  на 2017 год </t>
  </si>
  <si>
    <r>
      <t xml:space="preserve">уменьшение ассигнований, предусмотренных на выполнение капитального ремонта МДОУ СОШ №5 </t>
    </r>
    <r>
      <rPr>
        <i/>
        <sz val="12"/>
        <rFont val="Times New Roman"/>
        <family val="1"/>
      </rPr>
      <t>(муниципальная программа "Развитие образования города Урай" на 2014-2018 годы подпрограмма "Обеспечение условий для реализации образовательных программ", получатель - МКУ "Управление капитального строительства города Урай")</t>
    </r>
  </si>
  <si>
    <r>
      <t xml:space="preserve">уменьшение ассигнований, предусмотренных на строительство крытого катка в городе Урай </t>
    </r>
    <r>
      <rPr>
        <i/>
        <sz val="12"/>
        <rFont val="Times New Roman"/>
        <family val="1"/>
      </rPr>
      <t xml:space="preserve">(муниципальная программа "Развитие физической культуры, спорта и туризма в городе Урай" на 2016-2018 годы подпрограмма  "Развитие физической культуры и спорта в городе Урай", получатель - МКУ "Управление капитального строительства города Урай")  </t>
    </r>
  </si>
  <si>
    <r>
      <t xml:space="preserve">уменьшение ассигнований, предусмотренных на реконструкцию нежилого здания детской поликлиники под жилой дом со встроенными помещениями </t>
    </r>
    <r>
      <rPr>
        <i/>
        <sz val="12"/>
        <rFont val="Times New Roman"/>
        <family val="1"/>
      </rPr>
      <t>(муниципальная программа  "Улучшение жилищных условий граждан, проживающих на территории муниципального образования город Урай" на 2016-2018 годы, получатель - МКУ "Управление капитального строительства города Урай")</t>
    </r>
  </si>
  <si>
    <t xml:space="preserve">Корректировка доходов бюджета городского округа город Урай на 2017 год </t>
  </si>
  <si>
    <r>
      <t xml:space="preserve">ремонт помещений МБУ ДО ДЮСШ "Старт (туалетные комнаты в раздевалках на первом этаже, замена канализационной трубы) </t>
    </r>
    <r>
      <rPr>
        <i/>
        <sz val="12"/>
        <rFont val="Times New Roman"/>
        <family val="1"/>
      </rPr>
      <t>(муниципальная программа "Развитие физической культуры, спорта и туризма в городе Урай" на 2016-2018 годы подпрограмма "Развитие физической культуры и спорта в городе Урай", получатель - МБУ ДО ДЮСШ "Старт")</t>
    </r>
  </si>
  <si>
    <r>
      <rPr>
        <sz val="12"/>
        <rFont val="Times New Roman"/>
        <family val="1"/>
      </rPr>
      <t xml:space="preserve">в связи с необходимостью реализации муниципальной программы "Улучшение жилищных условий граждан, проживающих на территории муниципального образования город Урай" на  2016-2020 годы, перераспределение средств, высвободившихся по результатам проведения конкурсных процедур, предусмотренных на градостроительную деятельность в рамках единой субсидии на реализацию полномочий в области строительства, градостроительной деятельности и жилищных отношений </t>
    </r>
    <r>
      <rPr>
        <i/>
        <sz val="12"/>
        <rFont val="Times New Roman"/>
        <family val="1"/>
      </rPr>
      <t>(муниципальная программа "Обеспечение градостроительной деятельности на территории города Урай" на  2015-2017 годы подпрограмма "Обеспечение территории города Урай документами градорегулирования")</t>
    </r>
  </si>
  <si>
    <t xml:space="preserve">Перераспределение бюджетных ассигнований между главными распорядителями средств бюджета города (муниципальным программам и непрограммным направлениям деятельности), установленных законом (решением) о бюджете, в пределах объема бюджетных ассигнований на 2017 год </t>
  </si>
  <si>
    <r>
      <t xml:space="preserve">перераспределение средств в связи с окончательной оплатой за выполненные работы по объекту "Капитальный ремонт МБОУ СОШ №5", согласно условиям заключенного  МК №128 от 19.05.2017, до 30 ноября 2018 года </t>
    </r>
    <r>
      <rPr>
        <i/>
        <sz val="12"/>
        <rFont val="Times New Roman"/>
        <family val="1"/>
      </rPr>
      <t xml:space="preserve">(муниципальная программа "Развитие образования города Урай" на 2014-2018 годы, получатель - МКУ "УКС")  </t>
    </r>
  </si>
  <si>
    <t>к проекту решения Думы города Урай «О внесении изменений в бюджет городского округа город Урай на 2017 год и на плановый период 2018 и 2019 годов»</t>
  </si>
  <si>
    <t xml:space="preserve">Корректировка расходов на сумму неиспользованных в 2016 году остатков средств на счете местного бюджета на 2017 год </t>
  </si>
  <si>
    <t xml:space="preserve">Перераспределение бюджетных ассигнований между главными распорядителями средств бюджета города (муниципальным программам и непрограммным направлениям деятельности), установленных законом (решением) о бюджете, в пределах объема бюджетных ассигнований на 2018 год </t>
  </si>
  <si>
    <r>
      <t xml:space="preserve">окончательный расчет за выполненные работы по объекту "Капитальный ремонт МБОУ СОШ №5", согласно условиям заключенного  МК №128 от 19.05.2017, до 30 ноября 2018 года </t>
    </r>
    <r>
      <rPr>
        <i/>
        <sz val="12"/>
        <rFont val="Times New Roman"/>
        <family val="1"/>
      </rPr>
      <t xml:space="preserve">(муниципальная программа "Развитие образования города Урай" на 2014-2018 годы, получатель - МКУ "УКС")  </t>
    </r>
  </si>
  <si>
    <r>
      <t xml:space="preserve">выполнение проектно-изыскательских работ по объекту "Инженерные сети в жилом мкр.Солнечный" </t>
    </r>
    <r>
      <rPr>
        <i/>
        <sz val="12"/>
        <rFont val="Times New Roman"/>
        <family val="1"/>
      </rPr>
      <t>(муниципальная программа "Проектирование и строительство инженерных систем коммунальной инфраструктуры в городе Урай" на 2014-2020 годы, получатель - МКУ "УКС")</t>
    </r>
  </si>
  <si>
    <t>местный бюджет (остатки )</t>
  </si>
  <si>
    <r>
      <t xml:space="preserve">выполнение работ по актуализации схем теплоснабжения, водоснабжения и водоотведения </t>
    </r>
    <r>
      <rPr>
        <i/>
        <sz val="12"/>
        <rFont val="Times New Roman"/>
        <family val="1"/>
      </rPr>
      <t>(муниципальная программа "Капитальный ремонт и реконструкция систем коммунальной инфраструктуры  города Урай на 2014-2020 годы" , получатель - МКУ "УЖКХ")</t>
    </r>
  </si>
  <si>
    <r>
      <t xml:space="preserve">необходимость оплаты административных штрафов по решению надзорных органов </t>
    </r>
    <r>
      <rPr>
        <i/>
        <sz val="12"/>
        <rFont val="Times New Roman"/>
        <family val="1"/>
      </rPr>
      <t>(непрограммные направления деятельности)</t>
    </r>
  </si>
  <si>
    <r>
      <t>уменьшение ассигнований в связи с необходимостью оплаты административных штрафов</t>
    </r>
    <r>
      <rPr>
        <i/>
        <sz val="12"/>
        <rFont val="Times New Roman"/>
        <family val="1"/>
      </rPr>
      <t xml:space="preserve"> (муниципальная программа "Обеспечение градостроительной деятельности на территории города Урай" на  2015-2017 годы подпрограмма "Обеспечение территории города Урай документами градорегулирования", получатель - МКУ "УКС")</t>
    </r>
  </si>
  <si>
    <t>Иные межбюджетные трансферты на реализацию наказов избирателей депутатам Думы ХМАО-Югры в рамках непрограмного направления деятельности "Реализация наказов избирателей депутатам Думы ХМАО-Югры"</t>
  </si>
  <si>
    <r>
      <t xml:space="preserve">проведение городских конкурсов, награждение победителей по итогам конкурсов ("Гениальный сварщик", разработка дизайн-проекта) в рамках мероприятий по проведению Года экологии в городе Урай в 2017 году </t>
    </r>
    <r>
      <rPr>
        <i/>
        <sz val="12"/>
        <rFont val="Times New Roman"/>
        <family val="1"/>
      </rPr>
      <t>(муниципальная программа "Обеспечение градостроительной деятельности на территории города Урай" на 2015-2017 годы, получатель - МКУ "УГЗиП")</t>
    </r>
  </si>
  <si>
    <r>
      <rPr>
        <sz val="12"/>
        <rFont val="Times New Roman"/>
        <family val="1"/>
      </rPr>
      <t xml:space="preserve">в связи с готовностью на рынке жилья квартир и необходимостью реализации муниципальной программы "Улучшение жилищных условий граждан, проживающих на территории муниципального образования город Урай" на  2016-2020 годы, перераспределение средств , предусмотренных на возмещение затрат застройщикам (инвесторам) по строительству инженерных сетей и объектов инженерной инфраструктуры и по переселению граждан, проживающих в непригодных (ветхих, аварийных, "фенольных") для проживания жилых домах и приспособленных для проживания строениях в рамках единой субсидии на реализацию полномочий в области строительства, градостроительной деятельности и жилищных отношений </t>
    </r>
    <r>
      <rPr>
        <i/>
        <sz val="12"/>
        <rFont val="Times New Roman"/>
        <family val="1"/>
      </rPr>
      <t>(муниципальная программа "Проектирование и строительство инженерных сетей коммунальной инфраструктуры в городе Урай" на  2014-2020 годы)</t>
    </r>
  </si>
  <si>
    <r>
      <t xml:space="preserve">увеличение финансового обеспечения муниципального задания на оказание муниципальных услуг (выплаты при выходе на пенсию сотрудникам учреждения согласно Положению) </t>
    </r>
    <r>
      <rPr>
        <i/>
        <sz val="12"/>
        <rFont val="Times New Roman"/>
        <family val="1"/>
      </rPr>
      <t>(муниципальная программа "Развитие физической культуры, спорта и туризма в городе Урай" на 2016-2018 годы подпрограмма "Развитие физической культуры и спорта в городе Урай", получатель - МБУ ДО ДЮСШ "Старт")</t>
    </r>
  </si>
  <si>
    <r>
      <t xml:space="preserve">уменьшение ассигнований на обеспечение функций органов местного самоуправления (администрация города Урай) </t>
    </r>
    <r>
      <rPr>
        <i/>
        <sz val="12"/>
        <rFont val="Times New Roman"/>
        <family val="1"/>
      </rPr>
      <t>(муниципальная программа "Совершенствование и развитие муниципального управления в городе Урай" на 2015-2017 годы подпрограмма "Создание условий для совершенствования системы муниципального управления")</t>
    </r>
  </si>
  <si>
    <r>
      <t xml:space="preserve">благоустройство территории каре жилых домов №68,69,70,71,87,88,89 мкр.1Д </t>
    </r>
    <r>
      <rPr>
        <i/>
        <sz val="12"/>
        <rFont val="Times New Roman"/>
        <family val="1"/>
      </rPr>
      <t xml:space="preserve">(муниципальная программа "Обеспечение градостроительной деятельности на территории города Урай" на 2015-2017 годы, подпрограмма "Благоустройство и озеленение города Урай", получатель - МКУ "УКС") </t>
    </r>
  </si>
  <si>
    <r>
      <t xml:space="preserve">софинансирование из средств местного бюджета мероприятий подпрограммы "Обеспечение жильем молодых семей" федеральной целевой программы "Жилище" на 2015-2020 годы </t>
    </r>
    <r>
      <rPr>
        <i/>
        <sz val="12"/>
        <rFont val="Times New Roman"/>
        <family val="1"/>
      </rPr>
      <t>(муниципальная программа "Улучшение жилищных условий граждан, проживающих на территории муниципального образования город Урай" на 2016-2018 годы)</t>
    </r>
  </si>
  <si>
    <r>
      <t xml:space="preserve">обустройство снежных городков </t>
    </r>
    <r>
      <rPr>
        <i/>
        <sz val="12"/>
        <rFont val="Times New Roman"/>
        <family val="1"/>
      </rPr>
      <t xml:space="preserve">(муниципальная программа "Обеспечение градостроительной деятельности на территории города Урай" на 2015-2017 годы, подпрограмма "Благоустройство и озеленение города Урай", получатель - МКУ "УЖКХ") </t>
    </r>
  </si>
  <si>
    <r>
      <t xml:space="preserve">уменьшение ассигнований на выполнение работ по реконструкции нежилого здания по адресу: мкр.2, дом 39/1 (в соответствии с пунктом 3.6 приложения к Дополнительному соглашению №13 от 31.05.2017 к Соглашению о сотрудничестве между Правительством ХМАО -Югры и ПАО "Нефтяная компания "ЛУКОЙЛ" предусмотрено финансирование МАУ "Культура" в объеме 118 млн.рублей) </t>
    </r>
    <r>
      <rPr>
        <i/>
        <sz val="12"/>
        <rFont val="Times New Roman"/>
        <family val="1"/>
      </rPr>
      <t>(муниципальная программа "Культура города Урай" на 2017-2021 годы подпрограмма "Музейное дело", получатель - МКУ "УКС")</t>
    </r>
  </si>
  <si>
    <r>
      <t xml:space="preserve">увеличение финансового обеспечения муниципального задания на оказание муниципальных услуг (рост цены на печать газеты с 01.01.2017 года) </t>
    </r>
    <r>
      <rPr>
        <i/>
        <sz val="12"/>
        <rFont val="Times New Roman"/>
        <family val="1"/>
      </rPr>
      <t>(муниципальная программа "Информационное общество - Урай" на 2016-2018 годы, получатель - МБУ Газета "Знамя")</t>
    </r>
  </si>
  <si>
    <r>
      <t xml:space="preserve">в связи с уточнением целевых показателей средней заработной платы в целях реализации майских указов Президента Российской Федерации 2012 года на повышение оплаты труда работников муниципальных учреждений культуры и дополнительного образования детей </t>
    </r>
    <r>
      <rPr>
        <i/>
        <sz val="12"/>
        <rFont val="Times New Roman"/>
        <family val="1"/>
      </rPr>
      <t>(муниципальная программа "Культура города Урай" на 2017-2021 годы подпрограмма "Обеспечение муниципальной поддержки учреждений культуры и дополнительного образования в сфере культуры", муниципальная программа "Развитие физической культуры, спорта и туризма в городе Урай" на 2016-2018 годы подпрограмма "Развитие физической культуры и спорта в городе Урай", муниципальная программа "Развитие образования города Урай" на 2014-2018 годы подпрограмма "Модернизация образования")</t>
    </r>
  </si>
  <si>
    <t>На основании справок об изменении показателей сводной бюджетной росписи расходов на 2017 год и плановый период 2018 и 2019 годов №500/13/22 от 31.03.2017, №500/04/40 от 11.04.2017 Департамента финансов ХМАО-Югры</t>
  </si>
  <si>
    <t>На основании справки об изменении показателей сводной бюджетной росписи расходов на 2017 год и плановый период 2018 и 2019 годов  №500/04/09 от 07.04.2017 Департамента финансов ХМАО-Югры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</si>
</sst>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_(* #,##0.000_);_(* \(#,##0.000\);_(* &quot;-&quot;??_);_(@_)"/>
    <numFmt numFmtId="194" formatCode="_(* #,##0.0_);_(* \(#,##0.0\);_(* &quot;-&quot;??_);_(@_)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"/>
    <numFmt numFmtId="200" formatCode="0.0%"/>
    <numFmt numFmtId="201" formatCode="#,##0.000"/>
    <numFmt numFmtId="202" formatCode="000\.00\.000\.0"/>
    <numFmt numFmtId="203" formatCode="_-* #,##0.0_р_._-;\-* #,##0.0_р_._-;_-* &quot;-&quot;?_р_._-;_-@_-"/>
    <numFmt numFmtId="204" formatCode="0.00_ ;\-0.00\ "/>
    <numFmt numFmtId="205" formatCode="000000"/>
    <numFmt numFmtId="206" formatCode="_(* #,##0.00000_);_(* \(#,##0.00000\);_(* &quot;-&quot;??_);_(@_)"/>
    <numFmt numFmtId="207" formatCode="#,##0.0000"/>
    <numFmt numFmtId="208" formatCode="#,##0.00000"/>
    <numFmt numFmtId="209" formatCode="&quot;+&quot;\ #,##0.0;&quot;-&quot;\ #,##0.0;&quot;&quot;\ 0.0"/>
    <numFmt numFmtId="210" formatCode="[$-FC19]d\ mmmm\ yyyy\ &quot;г.&quot;"/>
    <numFmt numFmtId="211" formatCode="[$-FC19]dd\ mmmm\ yyyy\ &quot;г.&quot;"/>
    <numFmt numFmtId="212" formatCode="0000000"/>
    <numFmt numFmtId="213" formatCode="&quot;+&quot;\ #,##0.00;&quot;-&quot;\ #,##0.00;&quot;&quot;\ 0.00"/>
    <numFmt numFmtId="214" formatCode="&quot;+&quot;\ #,##0.000;&quot;-&quot;\ #,##0.000;&quot;&quot;\ 0.000"/>
    <numFmt numFmtId="215" formatCode="&quot;+&quot;\ #,##0;&quot;-&quot;\ #,##0;&quot;&quot;\ 0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Arial"/>
      <family val="2"/>
    </font>
    <font>
      <b/>
      <i/>
      <sz val="12"/>
      <color theme="1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261">
    <xf numFmtId="0" fontId="0" fillId="0" borderId="0" xfId="0" applyAlignment="1">
      <alignment/>
    </xf>
    <xf numFmtId="0" fontId="68" fillId="0" borderId="0" xfId="0" applyFont="1" applyAlignment="1">
      <alignment horizontal="center"/>
    </xf>
    <xf numFmtId="0" fontId="69" fillId="34" borderId="0" xfId="0" applyFont="1" applyFill="1" applyAlignment="1">
      <alignment/>
    </xf>
    <xf numFmtId="199" fontId="70" fillId="34" borderId="11" xfId="0" applyNumberFormat="1" applyFont="1" applyFill="1" applyBorder="1" applyAlignment="1">
      <alignment horizontal="center" wrapText="1"/>
    </xf>
    <xf numFmtId="0" fontId="71" fillId="34" borderId="0" xfId="0" applyFont="1" applyFill="1" applyAlignment="1">
      <alignment/>
    </xf>
    <xf numFmtId="0" fontId="71" fillId="0" borderId="0" xfId="0" applyFont="1" applyAlignment="1">
      <alignment/>
    </xf>
    <xf numFmtId="0" fontId="69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199" fontId="69" fillId="34" borderId="0" xfId="0" applyNumberFormat="1" applyFont="1" applyFill="1" applyAlignment="1">
      <alignment/>
    </xf>
    <xf numFmtId="0" fontId="72" fillId="0" borderId="0" xfId="0" applyFont="1" applyAlignment="1">
      <alignment horizontal="center" wrapText="1"/>
    </xf>
    <xf numFmtId="199" fontId="68" fillId="34" borderId="11" xfId="0" applyNumberFormat="1" applyFont="1" applyFill="1" applyBorder="1" applyAlignment="1">
      <alignment horizontal="center"/>
    </xf>
    <xf numFmtId="0" fontId="72" fillId="35" borderId="11" xfId="0" applyFont="1" applyFill="1" applyBorder="1" applyAlignment="1">
      <alignment wrapText="1"/>
    </xf>
    <xf numFmtId="0" fontId="69" fillId="0" borderId="0" xfId="0" applyFont="1" applyFill="1" applyAlignment="1">
      <alignment/>
    </xf>
    <xf numFmtId="199" fontId="69" fillId="0" borderId="0" xfId="0" applyNumberFormat="1" applyFont="1" applyAlignment="1">
      <alignment/>
    </xf>
    <xf numFmtId="199" fontId="72" fillId="0" borderId="0" xfId="0" applyNumberFormat="1" applyFont="1" applyAlignment="1">
      <alignment/>
    </xf>
    <xf numFmtId="0" fontId="70" fillId="36" borderId="11" xfId="0" applyFont="1" applyFill="1" applyBorder="1" applyAlignment="1">
      <alignment horizontal="left" wrapText="1"/>
    </xf>
    <xf numFmtId="0" fontId="74" fillId="34" borderId="12" xfId="0" applyFont="1" applyFill="1" applyBorder="1" applyAlignment="1">
      <alignment wrapText="1"/>
    </xf>
    <xf numFmtId="0" fontId="70" fillId="0" borderId="13" xfId="0" applyFont="1" applyBorder="1" applyAlignment="1">
      <alignment wrapText="1"/>
    </xf>
    <xf numFmtId="0" fontId="70" fillId="0" borderId="11" xfId="0" applyFont="1" applyFill="1" applyBorder="1" applyAlignment="1">
      <alignment vertical="center" wrapText="1"/>
    </xf>
    <xf numFmtId="199" fontId="74" fillId="34" borderId="11" xfId="0" applyNumberFormat="1" applyFont="1" applyFill="1" applyBorder="1" applyAlignment="1">
      <alignment horizontal="center" wrapText="1"/>
    </xf>
    <xf numFmtId="0" fontId="70" fillId="34" borderId="11" xfId="0" applyFont="1" applyFill="1" applyBorder="1" applyAlignment="1">
      <alignment/>
    </xf>
    <xf numFmtId="0" fontId="70" fillId="0" borderId="11" xfId="0" applyNumberFormat="1" applyFont="1" applyFill="1" applyBorder="1" applyAlignment="1">
      <alignment vertical="center" wrapText="1"/>
    </xf>
    <xf numFmtId="0" fontId="74" fillId="34" borderId="14" xfId="0" applyFont="1" applyFill="1" applyBorder="1" applyAlignment="1">
      <alignment horizontal="center" wrapText="1"/>
    </xf>
    <xf numFmtId="0" fontId="74" fillId="34" borderId="11" xfId="0" applyFont="1" applyFill="1" applyBorder="1" applyAlignment="1">
      <alignment/>
    </xf>
    <xf numFmtId="192" fontId="70" fillId="34" borderId="11" xfId="0" applyNumberFormat="1" applyFont="1" applyFill="1" applyBorder="1" applyAlignment="1">
      <alignment horizontal="center"/>
    </xf>
    <xf numFmtId="0" fontId="70" fillId="34" borderId="0" xfId="0" applyFont="1" applyFill="1" applyAlignment="1">
      <alignment/>
    </xf>
    <xf numFmtId="0" fontId="74" fillId="34" borderId="0" xfId="0" applyFont="1" applyFill="1" applyAlignment="1">
      <alignment horizontal="right"/>
    </xf>
    <xf numFmtId="0" fontId="74" fillId="34" borderId="15" xfId="0" applyNumberFormat="1" applyFont="1" applyFill="1" applyBorder="1" applyAlignment="1">
      <alignment horizontal="center" vertical="center"/>
    </xf>
    <xf numFmtId="0" fontId="70" fillId="34" borderId="0" xfId="0" applyFont="1" applyFill="1" applyBorder="1" applyAlignment="1">
      <alignment/>
    </xf>
    <xf numFmtId="0" fontId="75" fillId="34" borderId="0" xfId="0" applyFont="1" applyFill="1" applyBorder="1" applyAlignment="1">
      <alignment/>
    </xf>
    <xf numFmtId="0" fontId="74" fillId="34" borderId="11" xfId="0" applyFont="1" applyFill="1" applyBorder="1" applyAlignment="1">
      <alignment horizontal="center" vertical="top" wrapText="1"/>
    </xf>
    <xf numFmtId="0" fontId="74" fillId="34" borderId="11" xfId="0" applyFont="1" applyFill="1" applyBorder="1" applyAlignment="1">
      <alignment horizontal="center" vertical="center" wrapText="1"/>
    </xf>
    <xf numFmtId="0" fontId="74" fillId="34" borderId="11" xfId="0" applyFont="1" applyFill="1" applyBorder="1" applyAlignment="1">
      <alignment wrapText="1"/>
    </xf>
    <xf numFmtId="0" fontId="74" fillId="34" borderId="13" xfId="0" applyFont="1" applyFill="1" applyBorder="1" applyAlignment="1">
      <alignment/>
    </xf>
    <xf numFmtId="0" fontId="76" fillId="34" borderId="16" xfId="0" applyFont="1" applyFill="1" applyBorder="1" applyAlignment="1">
      <alignment horizontal="center" wrapText="1"/>
    </xf>
    <xf numFmtId="199" fontId="74" fillId="34" borderId="11" xfId="0" applyNumberFormat="1" applyFont="1" applyFill="1" applyBorder="1" applyAlignment="1">
      <alignment horizontal="center" vertical="center"/>
    </xf>
    <xf numFmtId="0" fontId="70" fillId="34" borderId="13" xfId="0" applyFont="1" applyFill="1" applyBorder="1" applyAlignment="1">
      <alignment horizontal="left" vertical="center" wrapText="1"/>
    </xf>
    <xf numFmtId="199" fontId="70" fillId="34" borderId="11" xfId="0" applyNumberFormat="1" applyFont="1" applyFill="1" applyBorder="1" applyAlignment="1">
      <alignment horizontal="center"/>
    </xf>
    <xf numFmtId="0" fontId="74" fillId="34" borderId="14" xfId="0" applyFont="1" applyFill="1" applyBorder="1" applyAlignment="1">
      <alignment horizontal="center" vertical="center"/>
    </xf>
    <xf numFmtId="187" fontId="8" fillId="34" borderId="0" xfId="63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 horizontal="center" vertical="center" wrapText="1"/>
    </xf>
    <xf numFmtId="0" fontId="10" fillId="34" borderId="0" xfId="0" applyFont="1" applyFill="1" applyAlignment="1">
      <alignment vertical="center" wrapText="1"/>
    </xf>
    <xf numFmtId="187" fontId="10" fillId="34" borderId="0" xfId="63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11" fillId="34" borderId="11" xfId="0" applyFont="1" applyFill="1" applyBorder="1" applyAlignment="1">
      <alignment horizontal="center" vertical="center" wrapText="1"/>
    </xf>
    <xf numFmtId="199" fontId="11" fillId="34" borderId="11" xfId="63" applyNumberFormat="1" applyFont="1" applyFill="1" applyBorder="1" applyAlignment="1">
      <alignment horizontal="center" vertical="center" wrapText="1"/>
    </xf>
    <xf numFmtId="187" fontId="11" fillId="34" borderId="11" xfId="63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vertical="center" wrapText="1"/>
    </xf>
    <xf numFmtId="0" fontId="11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vertical="center" wrapText="1"/>
    </xf>
    <xf numFmtId="49" fontId="12" fillId="34" borderId="11" xfId="0" applyNumberFormat="1" applyFont="1" applyFill="1" applyBorder="1" applyAlignment="1">
      <alignment horizontal="center" vertical="center"/>
    </xf>
    <xf numFmtId="199" fontId="12" fillId="34" borderId="11" xfId="63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vertical="center" wrapText="1"/>
    </xf>
    <xf numFmtId="49" fontId="13" fillId="34" borderId="11" xfId="0" applyNumberFormat="1" applyFont="1" applyFill="1" applyBorder="1" applyAlignment="1">
      <alignment horizontal="center" vertical="center"/>
    </xf>
    <xf numFmtId="0" fontId="12" fillId="34" borderId="12" xfId="63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187" fontId="77" fillId="34" borderId="11" xfId="63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199" fontId="11" fillId="34" borderId="11" xfId="63" applyNumberFormat="1" applyFont="1" applyFill="1" applyBorder="1" applyAlignment="1">
      <alignment horizontal="right" vertical="center"/>
    </xf>
    <xf numFmtId="194" fontId="11" fillId="34" borderId="11" xfId="63" applyNumberFormat="1" applyFont="1" applyFill="1" applyBorder="1" applyAlignment="1">
      <alignment horizontal="left" vertical="center" wrapText="1"/>
    </xf>
    <xf numFmtId="187" fontId="14" fillId="34" borderId="0" xfId="63" applyFont="1" applyFill="1" applyAlignment="1">
      <alignment/>
    </xf>
    <xf numFmtId="0" fontId="14" fillId="34" borderId="0" xfId="0" applyFont="1" applyFill="1" applyAlignment="1">
      <alignment/>
    </xf>
    <xf numFmtId="199" fontId="11" fillId="34" borderId="11" xfId="63" applyNumberFormat="1" applyFont="1" applyFill="1" applyBorder="1" applyAlignment="1">
      <alignment horizontal="center" vertical="center"/>
    </xf>
    <xf numFmtId="199" fontId="77" fillId="34" borderId="11" xfId="63" applyNumberFormat="1" applyFont="1" applyFill="1" applyBorder="1" applyAlignment="1">
      <alignment horizontal="right" vertical="center"/>
    </xf>
    <xf numFmtId="194" fontId="77" fillId="34" borderId="11" xfId="63" applyNumberFormat="1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center" vertical="center"/>
    </xf>
    <xf numFmtId="199" fontId="12" fillId="34" borderId="11" xfId="63" applyNumberFormat="1" applyFont="1" applyFill="1" applyBorder="1" applyAlignment="1">
      <alignment horizontal="center" vertical="center"/>
    </xf>
    <xf numFmtId="194" fontId="12" fillId="34" borderId="11" xfId="63" applyNumberFormat="1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center" vertical="center" wrapText="1"/>
    </xf>
    <xf numFmtId="199" fontId="12" fillId="34" borderId="11" xfId="0" applyNumberFormat="1" applyFont="1" applyFill="1" applyBorder="1" applyAlignment="1">
      <alignment horizontal="center" vertical="center"/>
    </xf>
    <xf numFmtId="199" fontId="11" fillId="34" borderId="11" xfId="0" applyNumberFormat="1" applyFont="1" applyFill="1" applyBorder="1" applyAlignment="1">
      <alignment horizontal="center" vertical="center"/>
    </xf>
    <xf numFmtId="0" fontId="12" fillId="34" borderId="11" xfId="0" applyNumberFormat="1" applyFont="1" applyFill="1" applyBorder="1" applyAlignment="1">
      <alignment vertical="center" wrapText="1"/>
    </xf>
    <xf numFmtId="0" fontId="12" fillId="34" borderId="11" xfId="0" applyNumberFormat="1" applyFont="1" applyFill="1" applyBorder="1" applyAlignment="1">
      <alignment horizontal="center" vertical="center" wrapText="1"/>
    </xf>
    <xf numFmtId="194" fontId="68" fillId="34" borderId="11" xfId="63" applyNumberFormat="1" applyFont="1" applyFill="1" applyBorder="1" applyAlignment="1">
      <alignment vertical="center" wrapText="1"/>
    </xf>
    <xf numFmtId="187" fontId="15" fillId="34" borderId="0" xfId="63" applyFont="1" applyFill="1" applyAlignment="1">
      <alignment/>
    </xf>
    <xf numFmtId="0" fontId="15" fillId="34" borderId="0" xfId="0" applyFont="1" applyFill="1" applyAlignment="1">
      <alignment/>
    </xf>
    <xf numFmtId="49" fontId="12" fillId="34" borderId="11" xfId="63" applyNumberFormat="1" applyFont="1" applyFill="1" applyBorder="1" applyAlignment="1">
      <alignment horizontal="right" vertical="center"/>
    </xf>
    <xf numFmtId="199" fontId="11" fillId="0" borderId="11" xfId="63" applyNumberFormat="1" applyFont="1" applyFill="1" applyBorder="1" applyAlignment="1">
      <alignment horizontal="center" vertical="center"/>
    </xf>
    <xf numFmtId="187" fontId="8" fillId="34" borderId="0" xfId="63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9" fillId="34" borderId="11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16" fillId="34" borderId="11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 wrapText="1"/>
    </xf>
    <xf numFmtId="187" fontId="16" fillId="34" borderId="0" xfId="63" applyFont="1" applyFill="1" applyAlignment="1">
      <alignment horizontal="left" vertical="center"/>
    </xf>
    <xf numFmtId="0" fontId="16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wrapText="1"/>
    </xf>
    <xf numFmtId="0" fontId="12" fillId="34" borderId="0" xfId="0" applyFont="1" applyFill="1" applyAlignment="1">
      <alignment horizontal="center" wrapText="1"/>
    </xf>
    <xf numFmtId="199" fontId="12" fillId="34" borderId="0" xfId="63" applyNumberFormat="1" applyFont="1" applyFill="1" applyAlignment="1">
      <alignment horizontal="center" vertical="center"/>
    </xf>
    <xf numFmtId="0" fontId="8" fillId="34" borderId="0" xfId="0" applyFont="1" applyFill="1" applyAlignment="1">
      <alignment horizontal="right"/>
    </xf>
    <xf numFmtId="0" fontId="8" fillId="34" borderId="0" xfId="0" applyFont="1" applyFill="1" applyAlignment="1">
      <alignment wrapText="1"/>
    </xf>
    <xf numFmtId="187" fontId="7" fillId="34" borderId="0" xfId="63" applyFont="1" applyFill="1" applyAlignment="1">
      <alignment horizontal="right" vertical="center"/>
    </xf>
    <xf numFmtId="0" fontId="7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199" fontId="17" fillId="34" borderId="11" xfId="0" applyNumberFormat="1" applyFont="1" applyFill="1" applyBorder="1" applyAlignment="1">
      <alignment horizontal="center"/>
    </xf>
    <xf numFmtId="0" fontId="17" fillId="34" borderId="11" xfId="0" applyFont="1" applyFill="1" applyBorder="1" applyAlignment="1">
      <alignment vertical="center" wrapText="1"/>
    </xf>
    <xf numFmtId="0" fontId="74" fillId="37" borderId="13" xfId="0" applyFont="1" applyFill="1" applyBorder="1" applyAlignment="1">
      <alignment/>
    </xf>
    <xf numFmtId="0" fontId="70" fillId="37" borderId="11" xfId="0" applyFont="1" applyFill="1" applyBorder="1" applyAlignment="1">
      <alignment/>
    </xf>
    <xf numFmtId="0" fontId="71" fillId="0" borderId="0" xfId="0" applyFont="1" applyAlignment="1">
      <alignment wrapText="1"/>
    </xf>
    <xf numFmtId="0" fontId="69" fillId="0" borderId="11" xfId="0" applyFont="1" applyBorder="1" applyAlignment="1">
      <alignment wrapText="1"/>
    </xf>
    <xf numFmtId="0" fontId="17" fillId="0" borderId="11" xfId="0" applyFont="1" applyBorder="1" applyAlignment="1">
      <alignment horizontal="center" vertical="center" wrapText="1"/>
    </xf>
    <xf numFmtId="0" fontId="72" fillId="37" borderId="11" xfId="0" applyFont="1" applyFill="1" applyBorder="1" applyAlignment="1">
      <alignment wrapText="1"/>
    </xf>
    <xf numFmtId="199" fontId="70" fillId="34" borderId="11" xfId="63" applyNumberFormat="1" applyFont="1" applyFill="1" applyBorder="1" applyAlignment="1">
      <alignment horizontal="center"/>
    </xf>
    <xf numFmtId="199" fontId="74" fillId="37" borderId="11" xfId="63" applyNumberFormat="1" applyFont="1" applyFill="1" applyBorder="1" applyAlignment="1">
      <alignment horizontal="center" vertical="center"/>
    </xf>
    <xf numFmtId="0" fontId="74" fillId="37" borderId="13" xfId="0" applyFont="1" applyFill="1" applyBorder="1" applyAlignment="1">
      <alignment horizontal="left" vertical="center" wrapText="1"/>
    </xf>
    <xf numFmtId="0" fontId="71" fillId="0" borderId="0" xfId="0" applyFont="1" applyFill="1" applyAlignment="1">
      <alignment/>
    </xf>
    <xf numFmtId="199" fontId="12" fillId="34" borderId="11" xfId="0" applyNumberFormat="1" applyFont="1" applyFill="1" applyBorder="1" applyAlignment="1">
      <alignment horizontal="center"/>
    </xf>
    <xf numFmtId="0" fontId="70" fillId="37" borderId="14" xfId="0" applyFont="1" applyFill="1" applyBorder="1" applyAlignment="1">
      <alignment horizontal="center" vertical="center"/>
    </xf>
    <xf numFmtId="199" fontId="70" fillId="37" borderId="11" xfId="0" applyNumberFormat="1" applyFont="1" applyFill="1" applyBorder="1" applyAlignment="1">
      <alignment horizontal="center" vertical="center"/>
    </xf>
    <xf numFmtId="199" fontId="75" fillId="37" borderId="11" xfId="0" applyNumberFormat="1" applyFont="1" applyFill="1" applyBorder="1" applyAlignment="1">
      <alignment/>
    </xf>
    <xf numFmtId="0" fontId="71" fillId="37" borderId="11" xfId="0" applyFont="1" applyFill="1" applyBorder="1" applyAlignment="1">
      <alignment wrapText="1"/>
    </xf>
    <xf numFmtId="199" fontId="70" fillId="37" borderId="11" xfId="0" applyNumberFormat="1" applyFont="1" applyFill="1" applyBorder="1" applyAlignment="1">
      <alignment horizontal="center"/>
    </xf>
    <xf numFmtId="0" fontId="75" fillId="37" borderId="11" xfId="0" applyFont="1" applyFill="1" applyBorder="1" applyAlignment="1">
      <alignment/>
    </xf>
    <xf numFmtId="0" fontId="74" fillId="37" borderId="11" xfId="0" applyFont="1" applyFill="1" applyBorder="1" applyAlignment="1">
      <alignment/>
    </xf>
    <xf numFmtId="0" fontId="74" fillId="37" borderId="13" xfId="0" applyFont="1" applyFill="1" applyBorder="1" applyAlignment="1">
      <alignment/>
    </xf>
    <xf numFmtId="199" fontId="74" fillId="37" borderId="11" xfId="0" applyNumberFormat="1" applyFont="1" applyFill="1" applyBorder="1" applyAlignment="1">
      <alignment/>
    </xf>
    <xf numFmtId="0" fontId="70" fillId="34" borderId="0" xfId="0" applyFont="1" applyFill="1" applyAlignment="1">
      <alignment horizontal="center"/>
    </xf>
    <xf numFmtId="199" fontId="17" fillId="0" borderId="11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left" wrapText="1"/>
    </xf>
    <xf numFmtId="199" fontId="12" fillId="34" borderId="14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99" fontId="19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69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7" fillId="34" borderId="11" xfId="0" applyFont="1" applyFill="1" applyBorder="1" applyAlignment="1">
      <alignment wrapText="1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199" fontId="17" fillId="0" borderId="0" xfId="0" applyNumberFormat="1" applyFont="1" applyAlignment="1">
      <alignment/>
    </xf>
    <xf numFmtId="0" fontId="19" fillId="0" borderId="0" xfId="0" applyFont="1" applyAlignment="1">
      <alignment/>
    </xf>
    <xf numFmtId="199" fontId="19" fillId="0" borderId="0" xfId="0" applyNumberFormat="1" applyFont="1" applyAlignment="1">
      <alignment/>
    </xf>
    <xf numFmtId="0" fontId="74" fillId="35" borderId="12" xfId="0" applyFont="1" applyFill="1" applyBorder="1" applyAlignment="1">
      <alignment wrapText="1"/>
    </xf>
    <xf numFmtId="199" fontId="74" fillId="35" borderId="11" xfId="0" applyNumberFormat="1" applyFont="1" applyFill="1" applyBorder="1" applyAlignment="1">
      <alignment horizontal="center" wrapText="1"/>
    </xf>
    <xf numFmtId="0" fontId="74" fillId="35" borderId="13" xfId="0" applyFont="1" applyFill="1" applyBorder="1" applyAlignment="1">
      <alignment/>
    </xf>
    <xf numFmtId="0" fontId="69" fillId="35" borderId="11" xfId="0" applyFont="1" applyFill="1" applyBorder="1" applyAlignment="1">
      <alignment wrapText="1"/>
    </xf>
    <xf numFmtId="0" fontId="76" fillId="35" borderId="12" xfId="0" applyFont="1" applyFill="1" applyBorder="1" applyAlignment="1">
      <alignment horizontal="center" wrapText="1"/>
    </xf>
    <xf numFmtId="202" fontId="74" fillId="35" borderId="13" xfId="55" applyNumberFormat="1" applyFont="1" applyFill="1" applyBorder="1" applyAlignment="1" applyProtection="1">
      <alignment wrapText="1"/>
      <protection hidden="1"/>
    </xf>
    <xf numFmtId="0" fontId="73" fillId="35" borderId="11" xfId="0" applyFont="1" applyFill="1" applyBorder="1" applyAlignment="1">
      <alignment wrapText="1"/>
    </xf>
    <xf numFmtId="0" fontId="17" fillId="34" borderId="13" xfId="0" applyFont="1" applyFill="1" applyBorder="1" applyAlignment="1">
      <alignment wrapText="1"/>
    </xf>
    <xf numFmtId="199" fontId="74" fillId="37" borderId="11" xfId="0" applyNumberFormat="1" applyFont="1" applyFill="1" applyBorder="1" applyAlignment="1">
      <alignment horizontal="center"/>
    </xf>
    <xf numFmtId="0" fontId="9" fillId="35" borderId="11" xfId="0" applyFont="1" applyFill="1" applyBorder="1" applyAlignment="1">
      <alignment horizontal="left" vertical="center" wrapText="1"/>
    </xf>
    <xf numFmtId="0" fontId="11" fillId="35" borderId="11" xfId="0" applyFont="1" applyFill="1" applyBorder="1" applyAlignment="1">
      <alignment horizontal="center" vertical="center" wrapText="1"/>
    </xf>
    <xf numFmtId="199" fontId="9" fillId="35" borderId="11" xfId="63" applyNumberFormat="1" applyFont="1" applyFill="1" applyBorder="1" applyAlignment="1">
      <alignment horizontal="right" vertical="center"/>
    </xf>
    <xf numFmtId="194" fontId="9" fillId="35" borderId="11" xfId="63" applyNumberFormat="1" applyFont="1" applyFill="1" applyBorder="1" applyAlignment="1">
      <alignment vertical="center" wrapText="1"/>
    </xf>
    <xf numFmtId="0" fontId="11" fillId="35" borderId="11" xfId="0" applyFont="1" applyFill="1" applyBorder="1" applyAlignment="1">
      <alignment horizontal="left" vertical="center" wrapText="1"/>
    </xf>
    <xf numFmtId="199" fontId="11" fillId="35" borderId="11" xfId="63" applyNumberFormat="1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left" vertical="center"/>
    </xf>
    <xf numFmtId="0" fontId="16" fillId="35" borderId="11" xfId="0" applyFont="1" applyFill="1" applyBorder="1" applyAlignment="1">
      <alignment horizontal="left" vertical="center" wrapText="1"/>
    </xf>
    <xf numFmtId="199" fontId="11" fillId="35" borderId="11" xfId="63" applyNumberFormat="1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199" fontId="17" fillId="34" borderId="11" xfId="63" applyNumberFormat="1" applyFont="1" applyFill="1" applyBorder="1" applyAlignment="1">
      <alignment horizontal="center"/>
    </xf>
    <xf numFmtId="0" fontId="17" fillId="0" borderId="11" xfId="0" applyFont="1" applyBorder="1" applyAlignment="1">
      <alignment wrapText="1"/>
    </xf>
    <xf numFmtId="192" fontId="17" fillId="34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17" fillId="0" borderId="13" xfId="0" applyFont="1" applyBorder="1" applyAlignment="1">
      <alignment wrapText="1"/>
    </xf>
    <xf numFmtId="0" fontId="21" fillId="34" borderId="11" xfId="0" applyFont="1" applyFill="1" applyBorder="1" applyAlignment="1">
      <alignment/>
    </xf>
    <xf numFmtId="0" fontId="17" fillId="34" borderId="13" xfId="0" applyFont="1" applyFill="1" applyBorder="1" applyAlignment="1">
      <alignment horizontal="left" vertical="center" wrapText="1"/>
    </xf>
    <xf numFmtId="2" fontId="21" fillId="0" borderId="0" xfId="0" applyNumberFormat="1" applyFont="1" applyAlignment="1">
      <alignment/>
    </xf>
    <xf numFmtId="0" fontId="70" fillId="36" borderId="13" xfId="0" applyFont="1" applyFill="1" applyBorder="1" applyAlignment="1">
      <alignment horizontal="left" vertical="center" wrapText="1"/>
    </xf>
    <xf numFmtId="0" fontId="70" fillId="0" borderId="13" xfId="0" applyFont="1" applyBorder="1" applyAlignment="1">
      <alignment vertical="center" wrapText="1"/>
    </xf>
    <xf numFmtId="0" fontId="74" fillId="35" borderId="11" xfId="0" applyFont="1" applyFill="1" applyBorder="1" applyAlignment="1">
      <alignment horizontal="center"/>
    </xf>
    <xf numFmtId="199" fontId="74" fillId="35" borderId="11" xfId="63" applyNumberFormat="1" applyFont="1" applyFill="1" applyBorder="1" applyAlignment="1">
      <alignment horizontal="center"/>
    </xf>
    <xf numFmtId="0" fontId="74" fillId="35" borderId="13" xfId="0" applyFont="1" applyFill="1" applyBorder="1" applyAlignment="1">
      <alignment horizontal="left" wrapText="1"/>
    </xf>
    <xf numFmtId="199" fontId="74" fillId="35" borderId="11" xfId="0" applyNumberFormat="1" applyFont="1" applyFill="1" applyBorder="1" applyAlignment="1">
      <alignment horizontal="center"/>
    </xf>
    <xf numFmtId="0" fontId="73" fillId="0" borderId="0" xfId="0" applyFont="1" applyAlignment="1">
      <alignment/>
    </xf>
    <xf numFmtId="0" fontId="1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/>
    </xf>
    <xf numFmtId="0" fontId="17" fillId="34" borderId="11" xfId="0" applyFont="1" applyFill="1" applyBorder="1" applyAlignment="1">
      <alignment horizontal="center" vertical="center" wrapText="1"/>
    </xf>
    <xf numFmtId="199" fontId="17" fillId="34" borderId="11" xfId="66" applyNumberFormat="1" applyFont="1" applyFill="1" applyBorder="1" applyAlignment="1">
      <alignment horizontal="center"/>
    </xf>
    <xf numFmtId="0" fontId="17" fillId="34" borderId="11" xfId="0" applyFont="1" applyFill="1" applyBorder="1" applyAlignment="1">
      <alignment horizontal="left" vertical="center" wrapText="1"/>
    </xf>
    <xf numFmtId="0" fontId="17" fillId="34" borderId="11" xfId="0" applyFont="1" applyFill="1" applyBorder="1" applyAlignment="1">
      <alignment horizontal="left" wrapText="1"/>
    </xf>
    <xf numFmtId="4" fontId="70" fillId="34" borderId="0" xfId="63" applyNumberFormat="1" applyFont="1" applyFill="1" applyAlignment="1">
      <alignment horizontal="center"/>
    </xf>
    <xf numFmtId="4" fontId="70" fillId="34" borderId="0" xfId="63" applyNumberFormat="1" applyFont="1" applyFill="1" applyAlignment="1">
      <alignment/>
    </xf>
    <xf numFmtId="4" fontId="70" fillId="34" borderId="0" xfId="0" applyNumberFormat="1" applyFont="1" applyFill="1" applyAlignment="1">
      <alignment/>
    </xf>
    <xf numFmtId="4" fontId="70" fillId="34" borderId="0" xfId="0" applyNumberFormat="1" applyFont="1" applyFill="1" applyAlignment="1">
      <alignment horizontal="right"/>
    </xf>
    <xf numFmtId="0" fontId="70" fillId="34" borderId="0" xfId="0" applyFont="1" applyFill="1" applyAlignment="1">
      <alignment horizontal="right"/>
    </xf>
    <xf numFmtId="0" fontId="78" fillId="0" borderId="0" xfId="0" applyFont="1" applyAlignment="1">
      <alignment/>
    </xf>
    <xf numFmtId="4" fontId="70" fillId="34" borderId="0" xfId="0" applyNumberFormat="1" applyFont="1" applyFill="1" applyAlignment="1">
      <alignment horizontal="center"/>
    </xf>
    <xf numFmtId="4" fontId="74" fillId="34" borderId="11" xfId="63" applyNumberFormat="1" applyFont="1" applyFill="1" applyBorder="1" applyAlignment="1">
      <alignment horizontal="center" vertical="center" wrapText="1"/>
    </xf>
    <xf numFmtId="4" fontId="74" fillId="34" borderId="11" xfId="0" applyNumberFormat="1" applyFont="1" applyFill="1" applyBorder="1" applyAlignment="1">
      <alignment horizontal="center" vertical="center" wrapText="1"/>
    </xf>
    <xf numFmtId="0" fontId="74" fillId="34" borderId="0" xfId="0" applyFont="1" applyFill="1" applyAlignment="1">
      <alignment horizontal="center" vertical="center" wrapText="1"/>
    </xf>
    <xf numFmtId="0" fontId="70" fillId="34" borderId="11" xfId="0" applyFont="1" applyFill="1" applyBorder="1" applyAlignment="1">
      <alignment horizontal="center"/>
    </xf>
    <xf numFmtId="0" fontId="79" fillId="34" borderId="11" xfId="0" applyFont="1" applyFill="1" applyBorder="1" applyAlignment="1">
      <alignment horizontal="center"/>
    </xf>
    <xf numFmtId="4" fontId="74" fillId="34" borderId="11" xfId="0" applyNumberFormat="1" applyFont="1" applyFill="1" applyBorder="1" applyAlignment="1">
      <alignment horizontal="center"/>
    </xf>
    <xf numFmtId="0" fontId="79" fillId="34" borderId="11" xfId="0" applyFont="1" applyFill="1" applyBorder="1" applyAlignment="1">
      <alignment horizontal="left" wrapText="1"/>
    </xf>
    <xf numFmtId="0" fontId="74" fillId="34" borderId="0" xfId="0" applyFont="1" applyFill="1" applyAlignment="1">
      <alignment/>
    </xf>
    <xf numFmtId="0" fontId="74" fillId="34" borderId="11" xfId="0" applyFont="1" applyFill="1" applyBorder="1" applyAlignment="1">
      <alignment horizontal="left" wrapText="1"/>
    </xf>
    <xf numFmtId="4" fontId="74" fillId="34" borderId="11" xfId="63" applyNumberFormat="1" applyFont="1" applyFill="1" applyBorder="1" applyAlignment="1">
      <alignment horizontal="center"/>
    </xf>
    <xf numFmtId="4" fontId="70" fillId="34" borderId="11" xfId="63" applyNumberFormat="1" applyFont="1" applyFill="1" applyBorder="1" applyAlignment="1">
      <alignment horizontal="center"/>
    </xf>
    <xf numFmtId="4" fontId="74" fillId="34" borderId="0" xfId="0" applyNumberFormat="1" applyFont="1" applyFill="1" applyAlignment="1">
      <alignment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left" vertical="center" wrapText="1"/>
    </xf>
    <xf numFmtId="4" fontId="70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left" vertical="center" wrapText="1"/>
    </xf>
    <xf numFmtId="0" fontId="70" fillId="0" borderId="0" xfId="0" applyFont="1" applyFill="1" applyAlignment="1">
      <alignment horizontal="center"/>
    </xf>
    <xf numFmtId="0" fontId="72" fillId="0" borderId="0" xfId="0" applyFont="1" applyFill="1" applyAlignment="1">
      <alignment/>
    </xf>
    <xf numFmtId="194" fontId="12" fillId="34" borderId="11" xfId="63" applyNumberFormat="1" applyFont="1" applyFill="1" applyBorder="1" applyAlignment="1">
      <alignment vertical="center" wrapText="1"/>
    </xf>
    <xf numFmtId="0" fontId="14" fillId="34" borderId="11" xfId="0" applyFont="1" applyFill="1" applyBorder="1" applyAlignment="1">
      <alignment/>
    </xf>
    <xf numFmtId="0" fontId="17" fillId="0" borderId="13" xfId="0" applyFont="1" applyFill="1" applyBorder="1" applyAlignment="1">
      <alignment wrapText="1"/>
    </xf>
    <xf numFmtId="199" fontId="12" fillId="34" borderId="11" xfId="63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wrapText="1"/>
    </xf>
    <xf numFmtId="0" fontId="7" fillId="34" borderId="0" xfId="0" applyFont="1" applyFill="1" applyAlignment="1">
      <alignment horizontal="right"/>
    </xf>
    <xf numFmtId="194" fontId="7" fillId="34" borderId="0" xfId="63" applyNumberFormat="1" applyFont="1" applyFill="1" applyAlignment="1">
      <alignment horizontal="right" vertical="center"/>
    </xf>
    <xf numFmtId="0" fontId="8" fillId="34" borderId="0" xfId="0" applyFont="1" applyFill="1" applyAlignment="1">
      <alignment horizontal="right"/>
    </xf>
    <xf numFmtId="0" fontId="8" fillId="34" borderId="0" xfId="0" applyFont="1" applyFill="1" applyAlignment="1">
      <alignment horizontal="right" wrapText="1"/>
    </xf>
    <xf numFmtId="0" fontId="9" fillId="34" borderId="0" xfId="0" applyFont="1" applyFill="1" applyAlignment="1">
      <alignment horizontal="center" wrapText="1"/>
    </xf>
    <xf numFmtId="0" fontId="10" fillId="34" borderId="0" xfId="0" applyFont="1" applyFill="1" applyAlignment="1">
      <alignment wrapText="1"/>
    </xf>
    <xf numFmtId="0" fontId="12" fillId="34" borderId="14" xfId="63" applyNumberFormat="1" applyFont="1" applyFill="1" applyBorder="1" applyAlignment="1">
      <alignment horizontal="left" vertical="center" wrapText="1"/>
    </xf>
    <xf numFmtId="0" fontId="12" fillId="34" borderId="16" xfId="63" applyNumberFormat="1" applyFont="1" applyFill="1" applyBorder="1" applyAlignment="1">
      <alignment horizontal="left" vertical="center" wrapText="1"/>
    </xf>
    <xf numFmtId="0" fontId="12" fillId="34" borderId="12" xfId="63" applyNumberFormat="1" applyFont="1" applyFill="1" applyBorder="1" applyAlignment="1">
      <alignment horizontal="left" vertical="center" wrapText="1"/>
    </xf>
    <xf numFmtId="0" fontId="9" fillId="34" borderId="0" xfId="0" applyFont="1" applyFill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0" fillId="34" borderId="0" xfId="0" applyFont="1" applyFill="1" applyAlignment="1">
      <alignment horizontal="right"/>
    </xf>
    <xf numFmtId="0" fontId="74" fillId="34" borderId="11" xfId="0" applyFont="1" applyFill="1" applyBorder="1" applyAlignment="1">
      <alignment horizontal="center" vertical="center"/>
    </xf>
    <xf numFmtId="0" fontId="74" fillId="34" borderId="11" xfId="0" applyFont="1" applyFill="1" applyBorder="1" applyAlignment="1">
      <alignment vertical="center" wrapText="1"/>
    </xf>
    <xf numFmtId="0" fontId="75" fillId="34" borderId="11" xfId="0" applyFont="1" applyFill="1" applyBorder="1" applyAlignment="1">
      <alignment wrapText="1"/>
    </xf>
    <xf numFmtId="0" fontId="74" fillId="34" borderId="11" xfId="0" applyFont="1" applyFill="1" applyBorder="1" applyAlignment="1">
      <alignment horizontal="center" vertical="center" wrapText="1"/>
    </xf>
    <xf numFmtId="0" fontId="74" fillId="34" borderId="13" xfId="0" applyFont="1" applyFill="1" applyBorder="1" applyAlignment="1">
      <alignment horizontal="center" vertical="center"/>
    </xf>
    <xf numFmtId="0" fontId="75" fillId="34" borderId="13" xfId="0" applyFont="1" applyFill="1" applyBorder="1" applyAlignment="1">
      <alignment/>
    </xf>
    <xf numFmtId="0" fontId="74" fillId="34" borderId="0" xfId="0" applyNumberFormat="1" applyFont="1" applyFill="1" applyBorder="1" applyAlignment="1">
      <alignment horizontal="center" wrapText="1"/>
    </xf>
    <xf numFmtId="0" fontId="74" fillId="34" borderId="0" xfId="0" applyNumberFormat="1" applyFont="1" applyFill="1" applyBorder="1" applyAlignment="1">
      <alignment horizontal="center" vertical="center" wrapText="1"/>
    </xf>
    <xf numFmtId="0" fontId="74" fillId="34" borderId="0" xfId="0" applyFont="1" applyFill="1" applyAlignment="1">
      <alignment horizontal="center" wrapText="1"/>
    </xf>
    <xf numFmtId="0" fontId="22" fillId="34" borderId="0" xfId="0" applyFont="1" applyFill="1" applyAlignment="1">
      <alignment/>
    </xf>
    <xf numFmtId="0" fontId="70" fillId="34" borderId="14" xfId="0" applyFont="1" applyFill="1" applyBorder="1" applyAlignment="1">
      <alignment horizontal="center" wrapText="1"/>
    </xf>
    <xf numFmtId="0" fontId="78" fillId="34" borderId="12" xfId="0" applyFont="1" applyFill="1" applyBorder="1" applyAlignment="1">
      <alignment horizontal="center" wrapText="1"/>
    </xf>
    <xf numFmtId="187" fontId="74" fillId="34" borderId="11" xfId="63" applyFont="1" applyFill="1" applyBorder="1" applyAlignment="1">
      <alignment horizontal="center"/>
    </xf>
    <xf numFmtId="187" fontId="70" fillId="34" borderId="14" xfId="63" applyFont="1" applyFill="1" applyBorder="1" applyAlignment="1">
      <alignment horizontal="center" vertical="center"/>
    </xf>
    <xf numFmtId="0" fontId="75" fillId="34" borderId="12" xfId="0" applyFont="1" applyFill="1" applyBorder="1" applyAlignment="1">
      <alignment horizontal="center" vertical="center"/>
    </xf>
    <xf numFmtId="0" fontId="74" fillId="34" borderId="13" xfId="0" applyFont="1" applyFill="1" applyBorder="1" applyAlignment="1">
      <alignment horizontal="center" vertical="center" wrapText="1"/>
    </xf>
    <xf numFmtId="0" fontId="78" fillId="34" borderId="17" xfId="0" applyFont="1" applyFill="1" applyBorder="1" applyAlignment="1">
      <alignment horizontal="center" vertical="center" wrapText="1"/>
    </xf>
    <xf numFmtId="0" fontId="78" fillId="34" borderId="18" xfId="0" applyFont="1" applyFill="1" applyBorder="1" applyAlignment="1">
      <alignment horizontal="center" vertical="center" wrapText="1"/>
    </xf>
    <xf numFmtId="199" fontId="17" fillId="0" borderId="0" xfId="0" applyNumberFormat="1" applyFont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199" fontId="12" fillId="34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199" fontId="69" fillId="0" borderId="0" xfId="0" applyNumberFormat="1" applyFont="1" applyAlignment="1">
      <alignment/>
    </xf>
    <xf numFmtId="0" fontId="80" fillId="0" borderId="0" xfId="0" applyFont="1" applyAlignment="1">
      <alignment/>
    </xf>
    <xf numFmtId="0" fontId="19" fillId="0" borderId="1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  <cellStyle name="Элементы осе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31">
      <selection activeCell="B42" sqref="B42"/>
    </sheetView>
  </sheetViews>
  <sheetFormatPr defaultColWidth="9.140625" defaultRowHeight="48" customHeight="1"/>
  <cols>
    <col min="1" max="1" width="52.421875" style="99" customWidth="1"/>
    <col min="2" max="2" width="25.8515625" style="100" customWidth="1"/>
    <col min="3" max="3" width="14.7109375" style="95" customWidth="1"/>
    <col min="4" max="4" width="15.421875" style="96" hidden="1" customWidth="1"/>
    <col min="5" max="5" width="50.28125" style="97" customWidth="1"/>
    <col min="6" max="6" width="16.140625" style="40" bestFit="1" customWidth="1"/>
    <col min="7" max="16384" width="9.140625" style="41" customWidth="1"/>
  </cols>
  <sheetData>
    <row r="1" spans="1:5" ht="19.5" customHeight="1">
      <c r="A1" s="214" t="s">
        <v>101</v>
      </c>
      <c r="B1" s="214"/>
      <c r="C1" s="215"/>
      <c r="D1" s="216"/>
      <c r="E1" s="217"/>
    </row>
    <row r="2" spans="1:6" s="45" customFormat="1" ht="26.25" customHeight="1">
      <c r="A2" s="218" t="s">
        <v>161</v>
      </c>
      <c r="B2" s="218"/>
      <c r="C2" s="218"/>
      <c r="D2" s="219"/>
      <c r="E2" s="219"/>
      <c r="F2" s="44"/>
    </row>
    <row r="3" spans="1:6" s="45" customFormat="1" ht="29.25" customHeight="1">
      <c r="A3" s="223" t="s">
        <v>166</v>
      </c>
      <c r="B3" s="223"/>
      <c r="C3" s="223"/>
      <c r="D3" s="223"/>
      <c r="E3" s="223"/>
      <c r="F3" s="44"/>
    </row>
    <row r="4" spans="1:6" s="45" customFormat="1" ht="9" customHeight="1">
      <c r="A4" s="42"/>
      <c r="B4" s="42"/>
      <c r="C4" s="42"/>
      <c r="D4" s="43"/>
      <c r="E4" s="43"/>
      <c r="F4" s="44"/>
    </row>
    <row r="5" spans="1:5" ht="60" customHeight="1">
      <c r="A5" s="46" t="s">
        <v>36</v>
      </c>
      <c r="B5" s="46" t="s">
        <v>37</v>
      </c>
      <c r="C5" s="47" t="s">
        <v>130</v>
      </c>
      <c r="D5" s="48" t="s">
        <v>38</v>
      </c>
      <c r="E5" s="48" t="s">
        <v>11</v>
      </c>
    </row>
    <row r="6" spans="1:5" ht="21.75" customHeight="1">
      <c r="A6" s="49" t="s">
        <v>39</v>
      </c>
      <c r="B6" s="50" t="s">
        <v>40</v>
      </c>
      <c r="C6" s="47">
        <f>C7+C10</f>
        <v>11577.6</v>
      </c>
      <c r="D6" s="48"/>
      <c r="E6" s="48"/>
    </row>
    <row r="7" spans="1:5" ht="41.25" customHeight="1">
      <c r="A7" s="51" t="s">
        <v>41</v>
      </c>
      <c r="B7" s="52" t="s">
        <v>42</v>
      </c>
      <c r="C7" s="47">
        <f>C8</f>
        <v>526.4</v>
      </c>
      <c r="D7" s="48"/>
      <c r="E7" s="220" t="s">
        <v>131</v>
      </c>
    </row>
    <row r="8" spans="1:5" ht="67.5" customHeight="1">
      <c r="A8" s="53" t="s">
        <v>43</v>
      </c>
      <c r="B8" s="54" t="s">
        <v>44</v>
      </c>
      <c r="C8" s="55">
        <f>C9</f>
        <v>526.4</v>
      </c>
      <c r="D8" s="48"/>
      <c r="E8" s="221"/>
    </row>
    <row r="9" spans="1:5" ht="56.25" customHeight="1">
      <c r="A9" s="56" t="s">
        <v>45</v>
      </c>
      <c r="B9" s="57" t="s">
        <v>46</v>
      </c>
      <c r="C9" s="55">
        <v>526.4</v>
      </c>
      <c r="D9" s="48"/>
      <c r="E9" s="222"/>
    </row>
    <row r="10" spans="1:5" ht="68.25" customHeight="1">
      <c r="A10" s="59" t="s">
        <v>47</v>
      </c>
      <c r="B10" s="60" t="s">
        <v>48</v>
      </c>
      <c r="C10" s="55">
        <f>C11</f>
        <v>11051.2</v>
      </c>
      <c r="D10" s="61"/>
      <c r="E10" s="220" t="s">
        <v>132</v>
      </c>
    </row>
    <row r="11" spans="1:5" ht="76.5" customHeight="1">
      <c r="A11" s="62" t="s">
        <v>49</v>
      </c>
      <c r="B11" s="63" t="s">
        <v>50</v>
      </c>
      <c r="C11" s="55">
        <v>11051.2</v>
      </c>
      <c r="D11" s="61"/>
      <c r="E11" s="222"/>
    </row>
    <row r="12" spans="1:6" s="68" customFormat="1" ht="21" customHeight="1">
      <c r="A12" s="51" t="s">
        <v>51</v>
      </c>
      <c r="B12" s="46" t="s">
        <v>52</v>
      </c>
      <c r="C12" s="69">
        <f>C13+C33</f>
        <v>-25860.90000000001</v>
      </c>
      <c r="D12" s="65">
        <f>2380217.3+C12</f>
        <v>2354356.4</v>
      </c>
      <c r="E12" s="66"/>
      <c r="F12" s="67"/>
    </row>
    <row r="13" spans="1:6" s="68" customFormat="1" ht="27" customHeight="1">
      <c r="A13" s="51" t="s">
        <v>53</v>
      </c>
      <c r="B13" s="52" t="s">
        <v>54</v>
      </c>
      <c r="C13" s="69">
        <f>C14+C23+C29</f>
        <v>24051.399999999994</v>
      </c>
      <c r="D13" s="70">
        <f>2298217.3+C13</f>
        <v>2322268.6999999997</v>
      </c>
      <c r="E13" s="71"/>
      <c r="F13" s="67"/>
    </row>
    <row r="14" spans="1:6" s="68" customFormat="1" ht="42.75" customHeight="1">
      <c r="A14" s="51" t="s">
        <v>55</v>
      </c>
      <c r="B14" s="52" t="s">
        <v>56</v>
      </c>
      <c r="C14" s="69">
        <f>C15+C18+C20+C21+C19+C22+C16+C17</f>
        <v>20331.799999999996</v>
      </c>
      <c r="D14" s="70"/>
      <c r="E14" s="71"/>
      <c r="F14" s="67"/>
    </row>
    <row r="15" spans="1:6" s="68" customFormat="1" ht="57.75" customHeight="1">
      <c r="A15" s="53" t="s">
        <v>57</v>
      </c>
      <c r="B15" s="72" t="s">
        <v>58</v>
      </c>
      <c r="C15" s="73">
        <f>1241.5</f>
        <v>1241.5</v>
      </c>
      <c r="D15" s="70"/>
      <c r="E15" s="74" t="s">
        <v>59</v>
      </c>
      <c r="F15" s="67"/>
    </row>
    <row r="16" spans="1:6" s="68" customFormat="1" ht="59.25" customHeight="1">
      <c r="A16" s="53" t="s">
        <v>60</v>
      </c>
      <c r="B16" s="75" t="s">
        <v>61</v>
      </c>
      <c r="C16" s="76">
        <f>-5986.7+7973.8</f>
        <v>1987.1000000000004</v>
      </c>
      <c r="D16" s="70"/>
      <c r="E16" s="74" t="s">
        <v>62</v>
      </c>
      <c r="F16" s="67"/>
    </row>
    <row r="17" spans="1:6" s="68" customFormat="1" ht="59.25" customHeight="1">
      <c r="A17" s="53" t="s">
        <v>63</v>
      </c>
      <c r="B17" s="72" t="s">
        <v>64</v>
      </c>
      <c r="C17" s="76">
        <f>11.6</f>
        <v>11.6</v>
      </c>
      <c r="D17" s="70"/>
      <c r="E17" s="74" t="s">
        <v>187</v>
      </c>
      <c r="F17" s="67"/>
    </row>
    <row r="18" spans="1:6" s="68" customFormat="1" ht="59.25" customHeight="1">
      <c r="A18" s="53" t="s">
        <v>65</v>
      </c>
      <c r="B18" s="72" t="s">
        <v>64</v>
      </c>
      <c r="C18" s="76">
        <f>56.9+56.5</f>
        <v>113.4</v>
      </c>
      <c r="D18" s="70"/>
      <c r="E18" s="74" t="s">
        <v>186</v>
      </c>
      <c r="F18" s="67"/>
    </row>
    <row r="19" spans="1:6" s="68" customFormat="1" ht="59.25" customHeight="1">
      <c r="A19" s="53" t="s">
        <v>133</v>
      </c>
      <c r="B19" s="72" t="s">
        <v>67</v>
      </c>
      <c r="C19" s="76">
        <v>-56.9</v>
      </c>
      <c r="D19" s="70"/>
      <c r="E19" s="74" t="s">
        <v>70</v>
      </c>
      <c r="F19" s="67"/>
    </row>
    <row r="20" spans="1:6" s="68" customFormat="1" ht="59.25" customHeight="1">
      <c r="A20" s="53" t="s">
        <v>66</v>
      </c>
      <c r="B20" s="72" t="s">
        <v>67</v>
      </c>
      <c r="C20" s="76">
        <v>16</v>
      </c>
      <c r="D20" s="70"/>
      <c r="E20" s="74" t="s">
        <v>68</v>
      </c>
      <c r="F20" s="67"/>
    </row>
    <row r="21" spans="1:6" s="68" customFormat="1" ht="59.25" customHeight="1">
      <c r="A21" s="53" t="s">
        <v>69</v>
      </c>
      <c r="B21" s="72" t="s">
        <v>67</v>
      </c>
      <c r="C21" s="76">
        <v>5247.6</v>
      </c>
      <c r="D21" s="70"/>
      <c r="E21" s="74" t="s">
        <v>70</v>
      </c>
      <c r="F21" s="67"/>
    </row>
    <row r="22" spans="1:6" s="68" customFormat="1" ht="59.25" customHeight="1">
      <c r="A22" s="53" t="s">
        <v>71</v>
      </c>
      <c r="B22" s="72" t="s">
        <v>134</v>
      </c>
      <c r="C22" s="76">
        <v>11771.5</v>
      </c>
      <c r="D22" s="65"/>
      <c r="E22" s="74" t="s">
        <v>72</v>
      </c>
      <c r="F22" s="67"/>
    </row>
    <row r="23" spans="1:5" s="68" customFormat="1" ht="45.75" customHeight="1">
      <c r="A23" s="51" t="s">
        <v>73</v>
      </c>
      <c r="B23" s="52" t="s">
        <v>74</v>
      </c>
      <c r="C23" s="77">
        <f>C24+C26+C27+C28+C25</f>
        <v>880.8</v>
      </c>
      <c r="D23" s="70"/>
      <c r="E23" s="74"/>
    </row>
    <row r="24" spans="1:6" s="68" customFormat="1" ht="54.75" customHeight="1">
      <c r="A24" s="53" t="s">
        <v>75</v>
      </c>
      <c r="B24" s="72" t="s">
        <v>76</v>
      </c>
      <c r="C24" s="76">
        <v>3621.1</v>
      </c>
      <c r="D24" s="70"/>
      <c r="E24" s="74" t="s">
        <v>70</v>
      </c>
      <c r="F24" s="67"/>
    </row>
    <row r="25" spans="1:6" s="68" customFormat="1" ht="57.75" customHeight="1">
      <c r="A25" s="53" t="s">
        <v>77</v>
      </c>
      <c r="B25" s="72" t="s">
        <v>78</v>
      </c>
      <c r="C25" s="76">
        <v>3</v>
      </c>
      <c r="D25" s="70"/>
      <c r="E25" s="74" t="s">
        <v>79</v>
      </c>
      <c r="F25" s="67"/>
    </row>
    <row r="26" spans="1:6" s="68" customFormat="1" ht="95.25" customHeight="1">
      <c r="A26" s="53" t="s">
        <v>80</v>
      </c>
      <c r="B26" s="54" t="s">
        <v>81</v>
      </c>
      <c r="C26" s="76">
        <v>-464.2</v>
      </c>
      <c r="D26" s="70"/>
      <c r="E26" s="74" t="s">
        <v>82</v>
      </c>
      <c r="F26" s="67"/>
    </row>
    <row r="27" spans="1:6" s="68" customFormat="1" ht="94.5" customHeight="1">
      <c r="A27" s="53" t="s">
        <v>83</v>
      </c>
      <c r="B27" s="54" t="s">
        <v>81</v>
      </c>
      <c r="C27" s="76">
        <v>-1519.4</v>
      </c>
      <c r="D27" s="70"/>
      <c r="E27" s="74" t="s">
        <v>82</v>
      </c>
      <c r="F27" s="67"/>
    </row>
    <row r="28" spans="1:6" s="68" customFormat="1" ht="134.25" customHeight="1">
      <c r="A28" s="78" t="s">
        <v>84</v>
      </c>
      <c r="B28" s="79" t="s">
        <v>85</v>
      </c>
      <c r="C28" s="76">
        <v>-759.7</v>
      </c>
      <c r="D28" s="70"/>
      <c r="E28" s="74" t="s">
        <v>86</v>
      </c>
      <c r="F28" s="67"/>
    </row>
    <row r="29" spans="1:6" s="82" customFormat="1" ht="18" customHeight="1">
      <c r="A29" s="51" t="s">
        <v>23</v>
      </c>
      <c r="B29" s="46" t="s">
        <v>87</v>
      </c>
      <c r="C29" s="69">
        <f>C30+C31+C32</f>
        <v>2838.7999999999997</v>
      </c>
      <c r="D29" s="70">
        <f>25640.9+C29</f>
        <v>28479.7</v>
      </c>
      <c r="E29" s="80"/>
      <c r="F29" s="81"/>
    </row>
    <row r="30" spans="1:6" s="82" customFormat="1" ht="89.25" customHeight="1">
      <c r="A30" s="53" t="s">
        <v>88</v>
      </c>
      <c r="B30" s="75" t="s">
        <v>89</v>
      </c>
      <c r="C30" s="73">
        <v>50</v>
      </c>
      <c r="D30" s="65"/>
      <c r="E30" s="74" t="s">
        <v>90</v>
      </c>
      <c r="F30" s="81"/>
    </row>
    <row r="31" spans="1:6" s="68" customFormat="1" ht="60.75" customHeight="1">
      <c r="A31" s="53" t="s">
        <v>175</v>
      </c>
      <c r="B31" s="75" t="s">
        <v>89</v>
      </c>
      <c r="C31" s="73">
        <v>2783.2</v>
      </c>
      <c r="D31" s="83">
        <f>4503.15+C31</f>
        <v>7286.349999999999</v>
      </c>
      <c r="E31" s="74" t="s">
        <v>91</v>
      </c>
      <c r="F31" s="67"/>
    </row>
    <row r="32" spans="1:6" s="68" customFormat="1" ht="71.25" customHeight="1">
      <c r="A32" s="53" t="s">
        <v>92</v>
      </c>
      <c r="B32" s="75" t="s">
        <v>93</v>
      </c>
      <c r="C32" s="73">
        <v>5.6</v>
      </c>
      <c r="D32" s="83"/>
      <c r="E32" s="74" t="s">
        <v>94</v>
      </c>
      <c r="F32" s="67"/>
    </row>
    <row r="33" spans="1:6" s="68" customFormat="1" ht="30.75" customHeight="1">
      <c r="A33" s="64" t="s">
        <v>95</v>
      </c>
      <c r="B33" s="50" t="s">
        <v>96</v>
      </c>
      <c r="C33" s="84">
        <f>C34+C35</f>
        <v>-49912.3</v>
      </c>
      <c r="D33" s="83"/>
      <c r="E33" s="210"/>
      <c r="F33" s="67"/>
    </row>
    <row r="34" spans="1:6" s="68" customFormat="1" ht="69" customHeight="1">
      <c r="A34" s="59" t="s">
        <v>97</v>
      </c>
      <c r="B34" s="60" t="s">
        <v>98</v>
      </c>
      <c r="C34" s="73">
        <v>87.7</v>
      </c>
      <c r="D34" s="83"/>
      <c r="E34" s="209" t="s">
        <v>129</v>
      </c>
      <c r="F34" s="67"/>
    </row>
    <row r="35" spans="1:6" s="68" customFormat="1" ht="99.75" customHeight="1">
      <c r="A35" s="59" t="s">
        <v>97</v>
      </c>
      <c r="B35" s="60" t="s">
        <v>98</v>
      </c>
      <c r="C35" s="73">
        <v>-50000</v>
      </c>
      <c r="D35" s="83"/>
      <c r="E35" s="58" t="s">
        <v>135</v>
      </c>
      <c r="F35" s="67"/>
    </row>
    <row r="36" spans="1:6" s="86" customFormat="1" ht="18.75" customHeight="1">
      <c r="A36" s="153" t="s">
        <v>99</v>
      </c>
      <c r="B36" s="154"/>
      <c r="C36" s="161">
        <f>C12+C6</f>
        <v>-14283.300000000008</v>
      </c>
      <c r="D36" s="155" t="e">
        <f>#REF!+#REF!</f>
        <v>#REF!</v>
      </c>
      <c r="E36" s="156"/>
      <c r="F36" s="85"/>
    </row>
    <row r="37" spans="1:6" s="92" customFormat="1" ht="19.5" customHeight="1">
      <c r="A37" s="87" t="s">
        <v>100</v>
      </c>
      <c r="B37" s="88"/>
      <c r="C37" s="47">
        <v>2666756.7</v>
      </c>
      <c r="D37" s="89"/>
      <c r="E37" s="90"/>
      <c r="F37" s="91"/>
    </row>
    <row r="38" spans="1:6" s="92" customFormat="1" ht="19.5" customHeight="1">
      <c r="A38" s="153" t="s">
        <v>12</v>
      </c>
      <c r="B38" s="157"/>
      <c r="C38" s="158">
        <f>C37+C36</f>
        <v>2652473.4000000004</v>
      </c>
      <c r="D38" s="159"/>
      <c r="E38" s="160"/>
      <c r="F38" s="91"/>
    </row>
    <row r="39" spans="1:2" ht="48" customHeight="1">
      <c r="A39" s="93"/>
      <c r="B39" s="94"/>
    </row>
    <row r="40" spans="1:2" ht="48" customHeight="1">
      <c r="A40" s="93"/>
      <c r="B40" s="94"/>
    </row>
    <row r="41" spans="1:5" s="98" customFormat="1" ht="48" customHeight="1">
      <c r="A41" s="93"/>
      <c r="B41" s="94"/>
      <c r="C41" s="95"/>
      <c r="D41" s="96"/>
      <c r="E41" s="97"/>
    </row>
    <row r="42" spans="1:5" s="98" customFormat="1" ht="48" customHeight="1">
      <c r="A42" s="93"/>
      <c r="B42" s="94"/>
      <c r="C42" s="95"/>
      <c r="D42" s="96"/>
      <c r="E42" s="97"/>
    </row>
    <row r="43" spans="1:5" s="98" customFormat="1" ht="48" customHeight="1">
      <c r="A43" s="93"/>
      <c r="B43" s="94"/>
      <c r="C43" s="95"/>
      <c r="D43" s="96"/>
      <c r="E43" s="97"/>
    </row>
    <row r="44" spans="1:5" s="98" customFormat="1" ht="48" customHeight="1">
      <c r="A44" s="93"/>
      <c r="B44" s="94"/>
      <c r="C44" s="95"/>
      <c r="D44" s="96"/>
      <c r="E44" s="97"/>
    </row>
    <row r="45" spans="1:5" s="98" customFormat="1" ht="48" customHeight="1">
      <c r="A45" s="93"/>
      <c r="B45" s="94"/>
      <c r="C45" s="95"/>
      <c r="D45" s="96"/>
      <c r="E45" s="97"/>
    </row>
    <row r="46" spans="1:5" s="98" customFormat="1" ht="48" customHeight="1">
      <c r="A46" s="93"/>
      <c r="B46" s="94"/>
      <c r="C46" s="95"/>
      <c r="D46" s="96"/>
      <c r="E46" s="97"/>
    </row>
    <row r="47" spans="1:5" s="98" customFormat="1" ht="48" customHeight="1">
      <c r="A47" s="93"/>
      <c r="B47" s="94"/>
      <c r="C47" s="95"/>
      <c r="D47" s="96"/>
      <c r="E47" s="97"/>
    </row>
    <row r="48" spans="1:5" s="98" customFormat="1" ht="48" customHeight="1">
      <c r="A48" s="93"/>
      <c r="B48" s="94"/>
      <c r="C48" s="95"/>
      <c r="D48" s="96"/>
      <c r="E48" s="97"/>
    </row>
  </sheetData>
  <sheetProtection/>
  <mergeCells count="5">
    <mergeCell ref="A1:E1"/>
    <mergeCell ref="A2:E2"/>
    <mergeCell ref="E7:E9"/>
    <mergeCell ref="E10:E11"/>
    <mergeCell ref="A3:E3"/>
  </mergeCells>
  <printOptions/>
  <pageMargins left="0.31496062992125984" right="0" top="0.35433070866141736" bottom="0.15748031496062992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="80" zoomScaleNormal="80" zoomScalePageLayoutView="0" workbookViewId="0" topLeftCell="A1">
      <pane xSplit="2" ySplit="6" topLeftCell="C4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4" sqref="B44:B50"/>
    </sheetView>
  </sheetViews>
  <sheetFormatPr defaultColWidth="9.140625" defaultRowHeight="12.75"/>
  <cols>
    <col min="1" max="1" width="5.57421875" style="2" customWidth="1"/>
    <col min="2" max="2" width="19.57421875" style="2" customWidth="1"/>
    <col min="3" max="3" width="84.28125" style="4" customWidth="1"/>
    <col min="4" max="4" width="17.57421875" style="2" customWidth="1"/>
    <col min="5" max="5" width="14.00390625" style="4" customWidth="1"/>
    <col min="6" max="6" width="16.7109375" style="105" customWidth="1"/>
    <col min="7" max="16384" width="9.140625" style="5" customWidth="1"/>
  </cols>
  <sheetData>
    <row r="1" spans="1:6" ht="24" customHeight="1">
      <c r="A1" s="26"/>
      <c r="B1" s="26"/>
      <c r="C1" s="27"/>
      <c r="D1" s="226" t="s">
        <v>102</v>
      </c>
      <c r="E1" s="226"/>
      <c r="F1" s="226"/>
    </row>
    <row r="2" spans="1:6" ht="36" customHeight="1">
      <c r="A2" s="233" t="s">
        <v>157</v>
      </c>
      <c r="B2" s="233"/>
      <c r="C2" s="233"/>
      <c r="D2" s="233"/>
      <c r="E2" s="233"/>
      <c r="F2" s="233"/>
    </row>
    <row r="3" spans="1:6" ht="39.75" customHeight="1">
      <c r="A3" s="234" t="s">
        <v>166</v>
      </c>
      <c r="B3" s="234"/>
      <c r="C3" s="234"/>
      <c r="D3" s="234"/>
      <c r="E3" s="234"/>
      <c r="F3" s="234"/>
    </row>
    <row r="4" spans="1:5" ht="9.75" customHeight="1">
      <c r="A4" s="26"/>
      <c r="B4" s="26"/>
      <c r="C4" s="28"/>
      <c r="D4" s="29"/>
      <c r="E4" s="30"/>
    </row>
    <row r="5" spans="1:6" ht="27.75" customHeight="1">
      <c r="A5" s="228" t="s">
        <v>0</v>
      </c>
      <c r="B5" s="230" t="s">
        <v>1</v>
      </c>
      <c r="C5" s="231" t="s">
        <v>2</v>
      </c>
      <c r="D5" s="227" t="s">
        <v>28</v>
      </c>
      <c r="E5" s="227"/>
      <c r="F5" s="224" t="s">
        <v>105</v>
      </c>
    </row>
    <row r="6" spans="1:6" ht="61.5" customHeight="1">
      <c r="A6" s="229"/>
      <c r="B6" s="229"/>
      <c r="C6" s="232"/>
      <c r="D6" s="31" t="s">
        <v>3</v>
      </c>
      <c r="E6" s="32" t="s">
        <v>35</v>
      </c>
      <c r="F6" s="225"/>
    </row>
    <row r="7" spans="1:6" s="6" customFormat="1" ht="27.75" customHeight="1">
      <c r="A7" s="33"/>
      <c r="B7" s="20">
        <f>B8+B16+B22+B26</f>
        <v>-14188.300000000003</v>
      </c>
      <c r="C7" s="34" t="s">
        <v>4</v>
      </c>
      <c r="D7" s="20">
        <f>D8+D16+D22+D26</f>
        <v>-15296</v>
      </c>
      <c r="E7" s="20">
        <f>E8+E16+E22+E26</f>
        <v>1012.7</v>
      </c>
      <c r="F7" s="106"/>
    </row>
    <row r="8" spans="1:6" s="6" customFormat="1" ht="27" customHeight="1">
      <c r="A8" s="144" t="s">
        <v>5</v>
      </c>
      <c r="B8" s="145">
        <f>SUM(B9:B15)</f>
        <v>20331.800000000003</v>
      </c>
      <c r="C8" s="146" t="s">
        <v>33</v>
      </c>
      <c r="D8" s="145">
        <f>SUM(D9:D15)</f>
        <v>20331.800000000003</v>
      </c>
      <c r="E8" s="145">
        <f>SUM(E9:E15)</f>
        <v>0</v>
      </c>
      <c r="F8" s="147"/>
    </row>
    <row r="9" spans="1:6" s="6" customFormat="1" ht="140.25" customHeight="1">
      <c r="A9" s="17"/>
      <c r="B9" s="3">
        <f aca="true" t="shared" si="0" ref="B9:B15">D9</f>
        <v>1241.5</v>
      </c>
      <c r="C9" s="172" t="s">
        <v>136</v>
      </c>
      <c r="D9" s="212">
        <f>1241.5</f>
        <v>1241.5</v>
      </c>
      <c r="E9" s="21"/>
      <c r="F9" s="107" t="s">
        <v>112</v>
      </c>
    </row>
    <row r="10" spans="1:6" s="6" customFormat="1" ht="132.75" customHeight="1">
      <c r="A10" s="17"/>
      <c r="B10" s="3">
        <f t="shared" si="0"/>
        <v>1987.1000000000004</v>
      </c>
      <c r="C10" s="172" t="s">
        <v>136</v>
      </c>
      <c r="D10" s="113">
        <f>-5986.7+7973.8</f>
        <v>1987.1000000000004</v>
      </c>
      <c r="E10" s="21"/>
      <c r="F10" s="107" t="s">
        <v>111</v>
      </c>
    </row>
    <row r="11" spans="1:6" s="6" customFormat="1" ht="137.25" customHeight="1">
      <c r="A11" s="17"/>
      <c r="B11" s="3">
        <f t="shared" si="0"/>
        <v>5247.6</v>
      </c>
      <c r="C11" s="171" t="s">
        <v>137</v>
      </c>
      <c r="D11" s="3">
        <v>5247.6</v>
      </c>
      <c r="E11" s="21"/>
      <c r="F11" s="107" t="s">
        <v>111</v>
      </c>
    </row>
    <row r="12" spans="1:6" s="6" customFormat="1" ht="146.25" customHeight="1">
      <c r="A12" s="17"/>
      <c r="B12" s="3">
        <f t="shared" si="0"/>
        <v>16</v>
      </c>
      <c r="C12" s="171" t="s">
        <v>138</v>
      </c>
      <c r="D12" s="3">
        <v>16</v>
      </c>
      <c r="E12" s="21"/>
      <c r="F12" s="107" t="s">
        <v>111</v>
      </c>
    </row>
    <row r="13" spans="1:6" s="6" customFormat="1" ht="102.75" customHeight="1">
      <c r="A13" s="17"/>
      <c r="B13" s="3">
        <f t="shared" si="0"/>
        <v>11.6</v>
      </c>
      <c r="C13" s="102" t="s">
        <v>152</v>
      </c>
      <c r="D13" s="101">
        <f>11.6</f>
        <v>11.6</v>
      </c>
      <c r="E13" s="101"/>
      <c r="F13" s="107" t="s">
        <v>112</v>
      </c>
    </row>
    <row r="14" spans="1:6" s="6" customFormat="1" ht="102.75" customHeight="1">
      <c r="A14" s="17"/>
      <c r="B14" s="3">
        <f>D14</f>
        <v>56.5</v>
      </c>
      <c r="C14" s="102" t="s">
        <v>152</v>
      </c>
      <c r="D14" s="101">
        <f>56.5</f>
        <v>56.5</v>
      </c>
      <c r="E14" s="101"/>
      <c r="F14" s="107" t="s">
        <v>111</v>
      </c>
    </row>
    <row r="15" spans="1:6" s="6" customFormat="1" ht="86.25" customHeight="1">
      <c r="A15" s="17"/>
      <c r="B15" s="3">
        <f t="shared" si="0"/>
        <v>11771.5</v>
      </c>
      <c r="C15" s="171" t="s">
        <v>119</v>
      </c>
      <c r="D15" s="3">
        <v>11771.5</v>
      </c>
      <c r="E15" s="21"/>
      <c r="F15" s="107" t="s">
        <v>111</v>
      </c>
    </row>
    <row r="16" spans="1:6" s="6" customFormat="1" ht="26.25" customHeight="1">
      <c r="A16" s="144" t="s">
        <v>6</v>
      </c>
      <c r="B16" s="145">
        <f>SUM(B17:B21)</f>
        <v>880.7999999999997</v>
      </c>
      <c r="C16" s="146" t="s">
        <v>34</v>
      </c>
      <c r="D16" s="145">
        <f>SUM(D17:D21)</f>
        <v>880.7999999999997</v>
      </c>
      <c r="E16" s="145">
        <f>SUM(E17:E21)</f>
        <v>0</v>
      </c>
      <c r="F16" s="147"/>
    </row>
    <row r="17" spans="1:6" s="6" customFormat="1" ht="99.75" customHeight="1">
      <c r="A17" s="17"/>
      <c r="B17" s="3">
        <f>D17</f>
        <v>3</v>
      </c>
      <c r="C17" s="18" t="s">
        <v>139</v>
      </c>
      <c r="D17" s="3">
        <v>3</v>
      </c>
      <c r="E17" s="21"/>
      <c r="F17" s="107" t="s">
        <v>106</v>
      </c>
    </row>
    <row r="18" spans="1:6" s="6" customFormat="1" ht="119.25" customHeight="1">
      <c r="A18" s="17"/>
      <c r="B18" s="3">
        <f>D18</f>
        <v>-464.2</v>
      </c>
      <c r="C18" s="102" t="s">
        <v>140</v>
      </c>
      <c r="D18" s="101">
        <v>-464.2</v>
      </c>
      <c r="E18" s="21"/>
      <c r="F18" s="107" t="s">
        <v>107</v>
      </c>
    </row>
    <row r="19" spans="1:6" s="6" customFormat="1" ht="117" customHeight="1">
      <c r="A19" s="17"/>
      <c r="B19" s="3">
        <f>D19</f>
        <v>-1519.4</v>
      </c>
      <c r="C19" s="102" t="s">
        <v>141</v>
      </c>
      <c r="D19" s="101">
        <v>-1519.4</v>
      </c>
      <c r="E19" s="21"/>
      <c r="F19" s="107" t="s">
        <v>106</v>
      </c>
    </row>
    <row r="20" spans="1:6" s="6" customFormat="1" ht="99" customHeight="1">
      <c r="A20" s="17"/>
      <c r="B20" s="3">
        <f>D20</f>
        <v>-759.7</v>
      </c>
      <c r="C20" s="18" t="s">
        <v>142</v>
      </c>
      <c r="D20" s="3">
        <f>-759.7</f>
        <v>-759.7</v>
      </c>
      <c r="E20" s="21"/>
      <c r="F20" s="107" t="s">
        <v>106</v>
      </c>
    </row>
    <row r="21" spans="1:6" s="6" customFormat="1" ht="117" customHeight="1">
      <c r="A21" s="17"/>
      <c r="B21" s="3">
        <f>D21</f>
        <v>3621.1</v>
      </c>
      <c r="C21" s="16" t="s">
        <v>143</v>
      </c>
      <c r="D21" s="3">
        <v>3621.1</v>
      </c>
      <c r="E21" s="21"/>
      <c r="F21" s="107" t="s">
        <v>107</v>
      </c>
    </row>
    <row r="22" spans="1:6" s="7" customFormat="1" ht="27.75" customHeight="1">
      <c r="A22" s="148" t="s">
        <v>19</v>
      </c>
      <c r="B22" s="145">
        <f>SUM(B23:B25)</f>
        <v>2838.7999999999997</v>
      </c>
      <c r="C22" s="149" t="s">
        <v>23</v>
      </c>
      <c r="D22" s="145">
        <f>SUM(D23:D25)</f>
        <v>1913.8</v>
      </c>
      <c r="E22" s="145">
        <f>SUM(E23:E25)</f>
        <v>925</v>
      </c>
      <c r="F22" s="12"/>
    </row>
    <row r="23" spans="1:6" s="7" customFormat="1" ht="154.5" customHeight="1">
      <c r="A23" s="35"/>
      <c r="B23" s="3">
        <f>D23+E23</f>
        <v>50</v>
      </c>
      <c r="C23" s="19" t="s">
        <v>144</v>
      </c>
      <c r="D23" s="20"/>
      <c r="E23" s="25">
        <v>50</v>
      </c>
      <c r="F23" s="107" t="s">
        <v>108</v>
      </c>
    </row>
    <row r="24" spans="1:6" s="7" customFormat="1" ht="133.5" customHeight="1">
      <c r="A24" s="23"/>
      <c r="B24" s="3">
        <f>SUM(D24:D24)</f>
        <v>5.6</v>
      </c>
      <c r="C24" s="19" t="s">
        <v>104</v>
      </c>
      <c r="D24" s="3">
        <v>5.6</v>
      </c>
      <c r="E24" s="24"/>
      <c r="F24" s="107" t="s">
        <v>108</v>
      </c>
    </row>
    <row r="25" spans="1:6" s="7" customFormat="1" ht="279.75" customHeight="1">
      <c r="A25" s="23"/>
      <c r="B25" s="3">
        <f>D25+E25</f>
        <v>2783.2</v>
      </c>
      <c r="C25" s="22" t="s">
        <v>145</v>
      </c>
      <c r="D25" s="3">
        <f>466.4+161.8+200+300+350+430</f>
        <v>1908.2</v>
      </c>
      <c r="E25" s="25">
        <f>400+300+175</f>
        <v>875</v>
      </c>
      <c r="F25" s="107" t="s">
        <v>108</v>
      </c>
    </row>
    <row r="26" spans="1:6" s="177" customFormat="1" ht="25.5" customHeight="1">
      <c r="A26" s="173" t="s">
        <v>24</v>
      </c>
      <c r="B26" s="174">
        <f>SUM(B27:B38)</f>
        <v>-38239.700000000004</v>
      </c>
      <c r="C26" s="175" t="s">
        <v>21</v>
      </c>
      <c r="D26" s="176">
        <f>SUM(D27:D36)</f>
        <v>-38422.4</v>
      </c>
      <c r="E26" s="176">
        <f>SUM(E27:E36)</f>
        <v>87.7</v>
      </c>
      <c r="F26" s="150"/>
    </row>
    <row r="27" spans="1:6" s="8" customFormat="1" ht="62.25" customHeight="1">
      <c r="A27" s="39"/>
      <c r="B27" s="109">
        <f>E27</f>
        <v>87.7</v>
      </c>
      <c r="C27" s="37" t="s">
        <v>146</v>
      </c>
      <c r="D27" s="36"/>
      <c r="E27" s="25">
        <v>87.7</v>
      </c>
      <c r="F27" s="107" t="s">
        <v>110</v>
      </c>
    </row>
    <row r="28" spans="1:6" s="8" customFormat="1" ht="100.5" customHeight="1">
      <c r="A28" s="39"/>
      <c r="B28" s="181">
        <v>-35000</v>
      </c>
      <c r="C28" s="182" t="s">
        <v>160</v>
      </c>
      <c r="D28" s="101">
        <v>-35000</v>
      </c>
      <c r="E28" s="179"/>
      <c r="F28" s="180" t="s">
        <v>123</v>
      </c>
    </row>
    <row r="29" spans="1:6" s="8" customFormat="1" ht="84" customHeight="1">
      <c r="A29" s="39"/>
      <c r="B29" s="181">
        <v>-10000</v>
      </c>
      <c r="C29" s="102" t="s">
        <v>158</v>
      </c>
      <c r="D29" s="101">
        <v>-10000</v>
      </c>
      <c r="E29" s="179"/>
      <c r="F29" s="180" t="s">
        <v>123</v>
      </c>
    </row>
    <row r="30" spans="1:6" s="8" customFormat="1" ht="82.5" customHeight="1">
      <c r="A30" s="39"/>
      <c r="B30" s="181">
        <v>-5000</v>
      </c>
      <c r="C30" s="183" t="s">
        <v>159</v>
      </c>
      <c r="D30" s="101">
        <v>-5000</v>
      </c>
      <c r="E30" s="179"/>
      <c r="F30" s="180" t="s">
        <v>123</v>
      </c>
    </row>
    <row r="31" spans="1:6" s="8" customFormat="1" ht="84" customHeight="1">
      <c r="A31" s="39"/>
      <c r="B31" s="109">
        <f aca="true" t="shared" si="1" ref="B31:B38">D31</f>
        <v>532.4</v>
      </c>
      <c r="C31" s="151" t="s">
        <v>117</v>
      </c>
      <c r="D31" s="38">
        <f>526.4+6</f>
        <v>532.4</v>
      </c>
      <c r="E31" s="25"/>
      <c r="F31" s="107" t="s">
        <v>109</v>
      </c>
    </row>
    <row r="32" spans="1:6" s="166" customFormat="1" ht="84.75" customHeight="1">
      <c r="A32" s="162"/>
      <c r="B32" s="163">
        <f t="shared" si="1"/>
        <v>9463.6</v>
      </c>
      <c r="C32" s="164" t="s">
        <v>115</v>
      </c>
      <c r="D32" s="101">
        <v>9463.6</v>
      </c>
      <c r="E32" s="165"/>
      <c r="F32" s="107" t="s">
        <v>109</v>
      </c>
    </row>
    <row r="33" spans="1:6" s="166" customFormat="1" ht="90" customHeight="1">
      <c r="A33" s="162"/>
      <c r="B33" s="163">
        <f t="shared" si="1"/>
        <v>1121.6</v>
      </c>
      <c r="C33" s="169" t="s">
        <v>147</v>
      </c>
      <c r="D33" s="101">
        <v>1121.6</v>
      </c>
      <c r="E33" s="165"/>
      <c r="F33" s="107" t="s">
        <v>109</v>
      </c>
    </row>
    <row r="34" spans="1:6" s="8" customFormat="1" ht="71.25" customHeight="1">
      <c r="A34" s="39"/>
      <c r="B34" s="163">
        <f t="shared" si="1"/>
        <v>200</v>
      </c>
      <c r="C34" s="167" t="s">
        <v>172</v>
      </c>
      <c r="D34" s="101">
        <v>200</v>
      </c>
      <c r="E34" s="165"/>
      <c r="F34" s="107" t="s">
        <v>109</v>
      </c>
    </row>
    <row r="35" spans="1:6" s="166" customFormat="1" ht="54.75" customHeight="1">
      <c r="A35" s="162"/>
      <c r="B35" s="163">
        <f t="shared" si="1"/>
        <v>200</v>
      </c>
      <c r="C35" s="164" t="s">
        <v>118</v>
      </c>
      <c r="D35" s="101">
        <v>200</v>
      </c>
      <c r="E35" s="168"/>
      <c r="F35" s="107" t="s">
        <v>109</v>
      </c>
    </row>
    <row r="36" spans="1:12" s="166" customFormat="1" ht="90" customHeight="1">
      <c r="A36" s="162"/>
      <c r="B36" s="163">
        <f t="shared" si="1"/>
        <v>60</v>
      </c>
      <c r="C36" s="169" t="s">
        <v>176</v>
      </c>
      <c r="D36" s="124">
        <v>60</v>
      </c>
      <c r="E36" s="168"/>
      <c r="F36" s="107" t="s">
        <v>109</v>
      </c>
      <c r="L36" s="170"/>
    </row>
    <row r="37" spans="1:12" s="166" customFormat="1" ht="98.25" customHeight="1">
      <c r="A37" s="162"/>
      <c r="B37" s="163">
        <f t="shared" si="1"/>
        <v>15</v>
      </c>
      <c r="C37" s="211" t="s">
        <v>128</v>
      </c>
      <c r="D37" s="124">
        <v>15</v>
      </c>
      <c r="E37" s="168"/>
      <c r="F37" s="107" t="s">
        <v>171</v>
      </c>
      <c r="L37" s="170"/>
    </row>
    <row r="38" spans="1:12" s="166" customFormat="1" ht="82.5" customHeight="1">
      <c r="A38" s="162"/>
      <c r="B38" s="163">
        <f t="shared" si="1"/>
        <v>80</v>
      </c>
      <c r="C38" s="211" t="s">
        <v>156</v>
      </c>
      <c r="D38" s="124">
        <v>80</v>
      </c>
      <c r="E38" s="168"/>
      <c r="F38" s="180" t="s">
        <v>155</v>
      </c>
      <c r="L38" s="170"/>
    </row>
    <row r="39" spans="1:6" s="112" customFormat="1" ht="24.75" customHeight="1">
      <c r="A39" s="114"/>
      <c r="B39" s="110">
        <f>B7</f>
        <v>-14188.300000000003</v>
      </c>
      <c r="C39" s="111" t="s">
        <v>22</v>
      </c>
      <c r="D39" s="115"/>
      <c r="E39" s="116"/>
      <c r="F39" s="117"/>
    </row>
    <row r="40" spans="1:6" ht="19.5" customHeight="1">
      <c r="A40" s="104"/>
      <c r="B40" s="152">
        <v>2931360.4</v>
      </c>
      <c r="C40" s="103" t="s">
        <v>32</v>
      </c>
      <c r="D40" s="118"/>
      <c r="E40" s="119"/>
      <c r="F40" s="117"/>
    </row>
    <row r="41" spans="1:6" s="7" customFormat="1" ht="22.5" customHeight="1">
      <c r="A41" s="120"/>
      <c r="B41" s="152">
        <f>B39+B40</f>
        <v>2917172.1</v>
      </c>
      <c r="C41" s="121" t="s">
        <v>12</v>
      </c>
      <c r="D41" s="122"/>
      <c r="E41" s="120"/>
      <c r="F41" s="108"/>
    </row>
    <row r="44" ht="15.75">
      <c r="B44" s="9"/>
    </row>
    <row r="45" spans="2:4" ht="15.75">
      <c r="B45" s="9"/>
      <c r="D45" s="9"/>
    </row>
    <row r="46" ht="15.75">
      <c r="B46" s="9"/>
    </row>
    <row r="48" ht="15.75">
      <c r="B48" s="9"/>
    </row>
    <row r="49" ht="15.75">
      <c r="D49" s="9"/>
    </row>
    <row r="50" ht="15.75">
      <c r="B50" s="9"/>
    </row>
  </sheetData>
  <sheetProtection/>
  <mergeCells count="8">
    <mergeCell ref="F5:F6"/>
    <mergeCell ref="D1:F1"/>
    <mergeCell ref="D5:E5"/>
    <mergeCell ref="A5:A6"/>
    <mergeCell ref="B5:B6"/>
    <mergeCell ref="C5:C6"/>
    <mergeCell ref="A2:F2"/>
    <mergeCell ref="A3:F3"/>
  </mergeCells>
  <printOptions/>
  <pageMargins left="0.1968503937007874" right="0" top="0.3937007874015748" bottom="0.3937007874015748" header="0.31496062992125984" footer="0.31496062992125984"/>
  <pageSetup fitToHeight="7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="75" zoomScaleNormal="75" zoomScalePageLayoutView="0" workbookViewId="0" topLeftCell="A1">
      <selection activeCell="H10" sqref="H10"/>
    </sheetView>
  </sheetViews>
  <sheetFormatPr defaultColWidth="9.140625" defaultRowHeight="12.75"/>
  <cols>
    <col min="1" max="1" width="5.421875" style="123" customWidth="1"/>
    <col min="2" max="2" width="34.7109375" style="26" customWidth="1"/>
    <col min="3" max="3" width="14.7109375" style="184" customWidth="1"/>
    <col min="4" max="4" width="12.421875" style="185" customWidth="1"/>
    <col min="5" max="5" width="13.140625" style="186" customWidth="1"/>
    <col min="6" max="7" width="13.8515625" style="186" customWidth="1"/>
    <col min="8" max="8" width="46.00390625" style="26" customWidth="1"/>
    <col min="9" max="9" width="16.140625" style="26" customWidth="1"/>
    <col min="10" max="16384" width="9.140625" style="26" customWidth="1"/>
  </cols>
  <sheetData>
    <row r="1" spans="6:8" ht="22.5" customHeight="1">
      <c r="F1" s="187"/>
      <c r="H1" s="188" t="s">
        <v>125</v>
      </c>
    </row>
    <row r="2" spans="6:8" ht="15.75">
      <c r="F2" s="187"/>
      <c r="G2" s="187"/>
      <c r="H2" s="188"/>
    </row>
    <row r="3" spans="1:9" ht="27" customHeight="1">
      <c r="A3" s="235" t="s">
        <v>167</v>
      </c>
      <c r="B3" s="236"/>
      <c r="C3" s="236"/>
      <c r="D3" s="236"/>
      <c r="E3" s="236"/>
      <c r="F3" s="236"/>
      <c r="G3" s="236"/>
      <c r="H3" s="236"/>
      <c r="I3" s="189"/>
    </row>
    <row r="4" spans="1:9" ht="33.75" customHeight="1">
      <c r="A4" s="235" t="s">
        <v>166</v>
      </c>
      <c r="B4" s="235"/>
      <c r="C4" s="235"/>
      <c r="D4" s="235"/>
      <c r="E4" s="235"/>
      <c r="F4" s="235"/>
      <c r="G4" s="235"/>
      <c r="H4" s="235"/>
      <c r="I4" s="189"/>
    </row>
    <row r="5" spans="6:8" ht="15.75">
      <c r="F5" s="190"/>
      <c r="H5" s="187" t="s">
        <v>31</v>
      </c>
    </row>
    <row r="6" spans="1:8" ht="21.75" customHeight="1">
      <c r="A6" s="237" t="s">
        <v>0</v>
      </c>
      <c r="B6" s="230" t="s">
        <v>13</v>
      </c>
      <c r="C6" s="239" t="s">
        <v>14</v>
      </c>
      <c r="D6" s="239"/>
      <c r="E6" s="239"/>
      <c r="F6" s="239"/>
      <c r="G6" s="239"/>
      <c r="H6" s="240" t="s">
        <v>11</v>
      </c>
    </row>
    <row r="7" spans="1:8" s="193" customFormat="1" ht="73.5" customHeight="1">
      <c r="A7" s="238"/>
      <c r="B7" s="230"/>
      <c r="C7" s="191" t="s">
        <v>15</v>
      </c>
      <c r="D7" s="191" t="s">
        <v>16</v>
      </c>
      <c r="E7" s="192" t="s">
        <v>17</v>
      </c>
      <c r="F7" s="192" t="s">
        <v>30</v>
      </c>
      <c r="G7" s="192" t="s">
        <v>18</v>
      </c>
      <c r="H7" s="241"/>
    </row>
    <row r="8" spans="1:8" s="123" customFormat="1" ht="37.5" customHeight="1">
      <c r="A8" s="194"/>
      <c r="B8" s="242" t="s">
        <v>126</v>
      </c>
      <c r="C8" s="243"/>
      <c r="D8" s="243"/>
      <c r="E8" s="243"/>
      <c r="F8" s="243"/>
      <c r="G8" s="243"/>
      <c r="H8" s="244"/>
    </row>
    <row r="9" spans="1:9" s="198" customFormat="1" ht="78.75">
      <c r="A9" s="195" t="s">
        <v>25</v>
      </c>
      <c r="B9" s="197" t="s">
        <v>26</v>
      </c>
      <c r="C9" s="196">
        <f>SUM(D9:G9)</f>
        <v>-15000</v>
      </c>
      <c r="D9" s="196">
        <v>0</v>
      </c>
      <c r="E9" s="196">
        <v>0</v>
      </c>
      <c r="F9" s="196">
        <f>SUM(F10:F10)</f>
        <v>0</v>
      </c>
      <c r="G9" s="196">
        <f>SUM(G10:G10)</f>
        <v>-15000</v>
      </c>
      <c r="H9" s="199"/>
      <c r="I9" s="123"/>
    </row>
    <row r="10" spans="1:9" s="208" customFormat="1" ht="117.75" customHeight="1">
      <c r="A10" s="203" t="s">
        <v>27</v>
      </c>
      <c r="B10" s="204" t="s">
        <v>29</v>
      </c>
      <c r="C10" s="205">
        <f>SUM(D10:G10)</f>
        <v>-15000</v>
      </c>
      <c r="D10" s="205">
        <v>0</v>
      </c>
      <c r="E10" s="205">
        <v>0</v>
      </c>
      <c r="F10" s="205">
        <v>0</v>
      </c>
      <c r="G10" s="205">
        <v>-15000</v>
      </c>
      <c r="H10" s="206" t="s">
        <v>124</v>
      </c>
      <c r="I10" s="207"/>
    </row>
    <row r="11" spans="1:8" s="198" customFormat="1" ht="24.75" customHeight="1">
      <c r="A11" s="194"/>
      <c r="B11" s="33" t="s">
        <v>20</v>
      </c>
      <c r="C11" s="200">
        <f>SUM(D11:G11)</f>
        <v>-15000</v>
      </c>
      <c r="D11" s="200">
        <f>D9</f>
        <v>0</v>
      </c>
      <c r="E11" s="200">
        <f>E9</f>
        <v>0</v>
      </c>
      <c r="F11" s="200">
        <f>F9</f>
        <v>0</v>
      </c>
      <c r="G11" s="200">
        <f>G9</f>
        <v>-15000</v>
      </c>
      <c r="H11" s="201"/>
    </row>
    <row r="14" ht="15.75">
      <c r="H14" s="186"/>
    </row>
    <row r="15" spans="5:7" ht="15.75">
      <c r="E15" s="202"/>
      <c r="F15" s="202"/>
      <c r="G15" s="202"/>
    </row>
    <row r="16" spans="5:7" ht="15.75">
      <c r="E16" s="202"/>
      <c r="F16" s="202"/>
      <c r="G16" s="202"/>
    </row>
    <row r="17" spans="5:7" ht="15.75">
      <c r="E17" s="202"/>
      <c r="F17" s="202"/>
      <c r="G17" s="202"/>
    </row>
  </sheetData>
  <sheetProtection/>
  <mergeCells count="7">
    <mergeCell ref="A3:H3"/>
    <mergeCell ref="A6:A7"/>
    <mergeCell ref="B6:B7"/>
    <mergeCell ref="C6:G6"/>
    <mergeCell ref="H6:H7"/>
    <mergeCell ref="B8:H8"/>
    <mergeCell ref="A4:H4"/>
  </mergeCells>
  <printOptions/>
  <pageMargins left="0.3937007874015748" right="0" top="0.35433070866141736" bottom="0.5511811023622047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="80" zoomScaleSheetLayoutView="80" zoomScalePageLayoutView="0" workbookViewId="0" topLeftCell="A28">
      <selection activeCell="C37" sqref="C37"/>
    </sheetView>
  </sheetViews>
  <sheetFormatPr defaultColWidth="9.140625" defaultRowHeight="12.75"/>
  <cols>
    <col min="1" max="1" width="24.28125" style="125" customWidth="1"/>
    <col min="2" max="2" width="15.57421875" style="125" customWidth="1"/>
    <col min="3" max="3" width="13.57421875" style="125" customWidth="1"/>
    <col min="4" max="4" width="87.140625" style="125" customWidth="1"/>
    <col min="5" max="5" width="26.7109375" style="125" customWidth="1"/>
    <col min="6" max="16384" width="9.140625" style="125" customWidth="1"/>
  </cols>
  <sheetData>
    <row r="1" ht="23.25" customHeight="1">
      <c r="D1" s="126" t="s">
        <v>103</v>
      </c>
    </row>
    <row r="2" spans="1:4" ht="56.25" customHeight="1">
      <c r="A2" s="247" t="s">
        <v>164</v>
      </c>
      <c r="B2" s="247"/>
      <c r="C2" s="247"/>
      <c r="D2" s="247"/>
    </row>
    <row r="3" spans="1:4" ht="35.25" customHeight="1">
      <c r="A3" s="249" t="s">
        <v>166</v>
      </c>
      <c r="B3" s="249"/>
      <c r="C3" s="249"/>
      <c r="D3" s="249"/>
    </row>
    <row r="4" ht="15.75">
      <c r="D4" s="127" t="s">
        <v>7</v>
      </c>
    </row>
    <row r="5" spans="1:4" s="136" customFormat="1" ht="61.5" customHeight="1">
      <c r="A5" s="128" t="s">
        <v>8</v>
      </c>
      <c r="B5" s="128" t="s">
        <v>9</v>
      </c>
      <c r="C5" s="128" t="s">
        <v>10</v>
      </c>
      <c r="D5" s="128" t="s">
        <v>2</v>
      </c>
    </row>
    <row r="6" spans="1:4" s="137" customFormat="1" ht="16.5" customHeight="1">
      <c r="A6" s="129">
        <v>1</v>
      </c>
      <c r="B6" s="129">
        <v>2</v>
      </c>
      <c r="C6" s="129">
        <v>3</v>
      </c>
      <c r="D6" s="129">
        <v>4</v>
      </c>
    </row>
    <row r="7" spans="1:4" s="137" customFormat="1" ht="161.25" customHeight="1">
      <c r="A7" s="250" t="s">
        <v>3</v>
      </c>
      <c r="B7" s="124">
        <v>-921</v>
      </c>
      <c r="C7" s="11"/>
      <c r="D7" s="178" t="s">
        <v>163</v>
      </c>
    </row>
    <row r="8" spans="1:4" s="137" customFormat="1" ht="179.25" customHeight="1">
      <c r="A8" s="251"/>
      <c r="B8" s="124">
        <v>-30008.3</v>
      </c>
      <c r="C8" s="11"/>
      <c r="D8" s="178" t="s">
        <v>177</v>
      </c>
    </row>
    <row r="9" spans="1:4" s="137" customFormat="1" ht="81" customHeight="1">
      <c r="A9" s="251"/>
      <c r="B9" s="113"/>
      <c r="C9" s="101">
        <v>30929.3</v>
      </c>
      <c r="D9" s="178" t="s">
        <v>122</v>
      </c>
    </row>
    <row r="10" spans="1:4" s="137" customFormat="1" ht="64.5" customHeight="1">
      <c r="A10" s="251"/>
      <c r="B10" s="124">
        <f>-21282.9+526.4</f>
        <v>-20756.5</v>
      </c>
      <c r="C10" s="11"/>
      <c r="D10" s="130" t="s">
        <v>165</v>
      </c>
    </row>
    <row r="11" spans="1:4" s="137" customFormat="1" ht="102" customHeight="1">
      <c r="A11" s="251"/>
      <c r="B11" s="248"/>
      <c r="C11" s="101">
        <f>9163.3+862.4</f>
        <v>10025.699999999999</v>
      </c>
      <c r="D11" s="102" t="s">
        <v>148</v>
      </c>
    </row>
    <row r="12" spans="1:4" s="137" customFormat="1" ht="68.25" customHeight="1">
      <c r="A12" s="251"/>
      <c r="B12" s="248"/>
      <c r="C12" s="101">
        <v>1000</v>
      </c>
      <c r="D12" s="102" t="s">
        <v>153</v>
      </c>
    </row>
    <row r="13" spans="1:4" s="137" customFormat="1" ht="65.25" customHeight="1">
      <c r="A13" s="251"/>
      <c r="B13" s="248"/>
      <c r="C13" s="101">
        <f>2765.6-86.5</f>
        <v>2679.1</v>
      </c>
      <c r="D13" s="138" t="s">
        <v>149</v>
      </c>
    </row>
    <row r="14" spans="1:4" s="137" customFormat="1" ht="65.25" customHeight="1">
      <c r="A14" s="251"/>
      <c r="B14" s="248"/>
      <c r="C14" s="101">
        <v>86.5</v>
      </c>
      <c r="D14" s="138" t="s">
        <v>120</v>
      </c>
    </row>
    <row r="15" spans="1:4" s="137" customFormat="1" ht="49.5" customHeight="1">
      <c r="A15" s="251"/>
      <c r="B15" s="248"/>
      <c r="C15" s="101">
        <v>327.8</v>
      </c>
      <c r="D15" s="138" t="s">
        <v>150</v>
      </c>
    </row>
    <row r="16" spans="1:4" s="137" customFormat="1" ht="99" customHeight="1">
      <c r="A16" s="251"/>
      <c r="B16" s="248"/>
      <c r="C16" s="101">
        <v>993.7</v>
      </c>
      <c r="D16" s="182" t="s">
        <v>116</v>
      </c>
    </row>
    <row r="17" spans="1:4" s="137" customFormat="1" ht="79.5" customHeight="1">
      <c r="A17" s="251"/>
      <c r="B17" s="248"/>
      <c r="C17" s="101">
        <f>968.8-532.4</f>
        <v>436.4</v>
      </c>
      <c r="D17" s="138" t="s">
        <v>117</v>
      </c>
    </row>
    <row r="18" spans="1:4" s="137" customFormat="1" ht="66.75" customHeight="1">
      <c r="A18" s="251"/>
      <c r="B18" s="248"/>
      <c r="C18" s="101">
        <v>3559</v>
      </c>
      <c r="D18" s="164" t="s">
        <v>170</v>
      </c>
    </row>
    <row r="19" spans="1:4" s="137" customFormat="1" ht="69" customHeight="1">
      <c r="A19" s="251"/>
      <c r="B19" s="248"/>
      <c r="C19" s="124">
        <v>100</v>
      </c>
      <c r="D19" s="182" t="s">
        <v>151</v>
      </c>
    </row>
    <row r="20" spans="1:4" s="137" customFormat="1" ht="64.5" customHeight="1">
      <c r="A20" s="251"/>
      <c r="B20" s="248"/>
      <c r="C20" s="101">
        <v>100</v>
      </c>
      <c r="D20" s="164" t="s">
        <v>127</v>
      </c>
    </row>
    <row r="21" spans="1:4" s="137" customFormat="1" ht="144.75" customHeight="1">
      <c r="A21" s="251"/>
      <c r="B21" s="248"/>
      <c r="C21" s="124">
        <v>42.7</v>
      </c>
      <c r="D21" s="138" t="s">
        <v>121</v>
      </c>
    </row>
    <row r="22" spans="1:4" s="137" customFormat="1" ht="100.5" customHeight="1">
      <c r="A22" s="251"/>
      <c r="B22" s="248"/>
      <c r="C22" s="124">
        <v>478</v>
      </c>
      <c r="D22" s="138" t="s">
        <v>178</v>
      </c>
    </row>
    <row r="23" spans="1:4" s="139" customFormat="1" ht="80.25" customHeight="1">
      <c r="A23" s="251"/>
      <c r="B23" s="248"/>
      <c r="C23" s="124">
        <v>597.8</v>
      </c>
      <c r="D23" s="138" t="s">
        <v>162</v>
      </c>
    </row>
    <row r="24" spans="1:4" s="139" customFormat="1" ht="66.75" customHeight="1">
      <c r="A24" s="251"/>
      <c r="B24" s="248"/>
      <c r="C24" s="124">
        <v>329.8</v>
      </c>
      <c r="D24" s="138" t="s">
        <v>184</v>
      </c>
    </row>
    <row r="25" spans="1:4" s="139" customFormat="1" ht="80.25" customHeight="1">
      <c r="A25" s="251"/>
      <c r="B25" s="101">
        <v>-200</v>
      </c>
      <c r="C25" s="124"/>
      <c r="D25" s="138" t="s">
        <v>174</v>
      </c>
    </row>
    <row r="26" spans="1:4" s="139" customFormat="1" ht="36" customHeight="1">
      <c r="A26" s="251"/>
      <c r="B26" s="113"/>
      <c r="C26" s="124">
        <v>200</v>
      </c>
      <c r="D26" s="138" t="s">
        <v>173</v>
      </c>
    </row>
    <row r="27" spans="1:4" s="139" customFormat="1" ht="85.5" customHeight="1">
      <c r="A27" s="251"/>
      <c r="B27" s="101">
        <v>-5289.2</v>
      </c>
      <c r="C27" s="124"/>
      <c r="D27" s="138" t="s">
        <v>179</v>
      </c>
    </row>
    <row r="28" spans="1:4" s="139" customFormat="1" ht="69" customHeight="1">
      <c r="A28" s="251"/>
      <c r="B28" s="101"/>
      <c r="C28" s="124">
        <v>5289.2</v>
      </c>
      <c r="D28" s="138" t="s">
        <v>180</v>
      </c>
    </row>
    <row r="29" spans="1:4" s="139" customFormat="1" ht="117" customHeight="1">
      <c r="A29" s="251"/>
      <c r="B29" s="101">
        <f>-10269.3+1717.4</f>
        <v>-8551.9</v>
      </c>
      <c r="C29" s="124"/>
      <c r="D29" s="213" t="s">
        <v>183</v>
      </c>
    </row>
    <row r="30" spans="1:4" s="139" customFormat="1" ht="166.5" customHeight="1">
      <c r="A30" s="251"/>
      <c r="B30" s="101"/>
      <c r="C30" s="124">
        <v>5716.2</v>
      </c>
      <c r="D30" s="138" t="s">
        <v>185</v>
      </c>
    </row>
    <row r="31" spans="1:4" s="139" customFormat="1" ht="83.25" customHeight="1">
      <c r="A31" s="251"/>
      <c r="B31" s="101"/>
      <c r="C31" s="124">
        <v>92.3</v>
      </c>
      <c r="D31" s="138" t="s">
        <v>181</v>
      </c>
    </row>
    <row r="32" spans="1:4" s="139" customFormat="1" ht="66" customHeight="1">
      <c r="A32" s="251"/>
      <c r="B32" s="101"/>
      <c r="C32" s="124">
        <v>2485.3</v>
      </c>
      <c r="D32" s="138" t="s">
        <v>182</v>
      </c>
    </row>
    <row r="33" spans="1:4" s="139" customFormat="1" ht="51" customHeight="1">
      <c r="A33" s="252"/>
      <c r="B33" s="101"/>
      <c r="C33" s="124">
        <v>258.1</v>
      </c>
      <c r="D33" s="164" t="s">
        <v>118</v>
      </c>
    </row>
    <row r="34" spans="1:4" s="140" customFormat="1" ht="27" customHeight="1">
      <c r="A34" s="132"/>
      <c r="B34" s="133">
        <f>SUM(B7:B33)</f>
        <v>-65726.9</v>
      </c>
      <c r="C34" s="133">
        <f>SUM(C7:C33)</f>
        <v>65726.90000000001</v>
      </c>
      <c r="D34" s="134"/>
    </row>
    <row r="35" spans="2:3" ht="15.75">
      <c r="B35" s="141"/>
      <c r="C35" s="141"/>
    </row>
    <row r="36" spans="1:4" ht="15.75">
      <c r="A36" s="142"/>
      <c r="B36" s="143"/>
      <c r="C36" s="245"/>
      <c r="D36" s="246"/>
    </row>
    <row r="37" ht="15.75">
      <c r="C37" s="141"/>
    </row>
  </sheetData>
  <sheetProtection/>
  <mergeCells count="5">
    <mergeCell ref="C36:D36"/>
    <mergeCell ref="A2:D2"/>
    <mergeCell ref="B11:B24"/>
    <mergeCell ref="A3:D3"/>
    <mergeCell ref="A7:A33"/>
  </mergeCells>
  <printOptions/>
  <pageMargins left="0.31496062992125984" right="0" top="0.35433070866141736" bottom="0.1968503937007874" header="0.31496062992125984" footer="0.31496062992125984"/>
  <pageSetup fitToHeight="7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tabSelected="1" view="pageBreakPreview" zoomScale="80" zoomScaleSheetLayoutView="80" zoomScalePageLayoutView="0" workbookViewId="0" topLeftCell="A1">
      <selection activeCell="E16" sqref="E16"/>
    </sheetView>
  </sheetViews>
  <sheetFormatPr defaultColWidth="9.140625" defaultRowHeight="12.75"/>
  <cols>
    <col min="1" max="1" width="23.8515625" style="6" customWidth="1"/>
    <col min="2" max="2" width="19.421875" style="6" customWidth="1"/>
    <col min="3" max="3" width="19.28125" style="6" customWidth="1"/>
    <col min="4" max="4" width="79.8515625" style="6" customWidth="1"/>
    <col min="5" max="5" width="26.7109375" style="6" customWidth="1"/>
    <col min="6" max="16384" width="9.140625" style="6" customWidth="1"/>
  </cols>
  <sheetData>
    <row r="1" spans="1:4" ht="23.25" customHeight="1">
      <c r="A1" s="125"/>
      <c r="B1" s="125"/>
      <c r="C1" s="125"/>
      <c r="D1" s="126" t="s">
        <v>114</v>
      </c>
    </row>
    <row r="2" spans="1:4" ht="8.25" customHeight="1">
      <c r="A2" s="125"/>
      <c r="B2" s="125"/>
      <c r="C2" s="125"/>
      <c r="D2" s="127"/>
    </row>
    <row r="3" spans="1:4" ht="63.75" customHeight="1">
      <c r="A3" s="247" t="s">
        <v>168</v>
      </c>
      <c r="B3" s="247"/>
      <c r="C3" s="247"/>
      <c r="D3" s="247"/>
    </row>
    <row r="4" spans="1:4" ht="39.75" customHeight="1">
      <c r="A4" s="249" t="s">
        <v>166</v>
      </c>
      <c r="B4" s="249"/>
      <c r="C4" s="249"/>
      <c r="D4" s="249"/>
    </row>
    <row r="5" spans="1:4" ht="22.5" customHeight="1">
      <c r="A5" s="125"/>
      <c r="B5" s="125"/>
      <c r="C5" s="125"/>
      <c r="D5" s="127" t="s">
        <v>7</v>
      </c>
    </row>
    <row r="6" spans="1:4" s="135" customFormat="1" ht="20.25" customHeight="1">
      <c r="A6" s="257" t="s">
        <v>8</v>
      </c>
      <c r="B6" s="258" t="s">
        <v>113</v>
      </c>
      <c r="C6" s="258"/>
      <c r="D6" s="259" t="s">
        <v>2</v>
      </c>
    </row>
    <row r="7" spans="1:4" s="10" customFormat="1" ht="61.5" customHeight="1">
      <c r="A7" s="257"/>
      <c r="B7" s="128" t="s">
        <v>9</v>
      </c>
      <c r="C7" s="128" t="s">
        <v>10</v>
      </c>
      <c r="D7" s="260"/>
    </row>
    <row r="8" spans="1:4" s="1" customFormat="1" ht="16.5" customHeight="1">
      <c r="A8" s="129">
        <v>1</v>
      </c>
      <c r="B8" s="129">
        <v>2</v>
      </c>
      <c r="C8" s="129">
        <v>3</v>
      </c>
      <c r="D8" s="129">
        <v>6</v>
      </c>
    </row>
    <row r="9" spans="1:4" s="1" customFormat="1" ht="102.75" customHeight="1">
      <c r="A9" s="255" t="s">
        <v>3</v>
      </c>
      <c r="B9" s="113">
        <f>-20756.5</f>
        <v>-20756.5</v>
      </c>
      <c r="C9" s="113"/>
      <c r="D9" s="130" t="s">
        <v>154</v>
      </c>
    </row>
    <row r="10" spans="1:4" s="1" customFormat="1" ht="72" customHeight="1">
      <c r="A10" s="256"/>
      <c r="B10" s="131"/>
      <c r="C10" s="113">
        <f>20756.5</f>
        <v>20756.5</v>
      </c>
      <c r="D10" s="130" t="s">
        <v>169</v>
      </c>
    </row>
    <row r="11" spans="1:4" s="13" customFormat="1" ht="27.75" customHeight="1">
      <c r="A11" s="132"/>
      <c r="B11" s="133">
        <f>B9</f>
        <v>-20756.5</v>
      </c>
      <c r="C11" s="133">
        <f>C10</f>
        <v>20756.5</v>
      </c>
      <c r="D11" s="134"/>
    </row>
    <row r="12" spans="2:3" ht="15.75">
      <c r="B12" s="14"/>
      <c r="C12" s="14"/>
    </row>
    <row r="13" spans="1:4" ht="15.75">
      <c r="A13" s="7"/>
      <c r="B13" s="15"/>
      <c r="C13" s="253"/>
      <c r="D13" s="254"/>
    </row>
    <row r="14" ht="15.75">
      <c r="C14" s="14"/>
    </row>
  </sheetData>
  <sheetProtection/>
  <mergeCells count="7">
    <mergeCell ref="A3:D3"/>
    <mergeCell ref="C13:D13"/>
    <mergeCell ref="A9:A10"/>
    <mergeCell ref="A6:A7"/>
    <mergeCell ref="B6:C6"/>
    <mergeCell ref="D6:D7"/>
    <mergeCell ref="A4:D4"/>
  </mergeCells>
  <printOptions/>
  <pageMargins left="0.3937007874015748" right="0" top="0.35433070866141736" bottom="0.15748031496062992" header="0.31496062992125984" footer="0.31496062992125984"/>
  <pageSetup fitToHeight="7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2017-06-08T05:00:46Z</cp:lastPrinted>
  <dcterms:created xsi:type="dcterms:W3CDTF">1996-10-08T23:32:33Z</dcterms:created>
  <dcterms:modified xsi:type="dcterms:W3CDTF">2017-06-08T05:01:15Z</dcterms:modified>
  <cp:category/>
  <cp:version/>
  <cp:contentType/>
  <cp:contentStatus/>
</cp:coreProperties>
</file>