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xlnm.Print_Titles" localSheetId="0">'таблица 1'!$3:$3</definedName>
    <definedName name="_xlnm.Print_Titles" localSheetId="1">'таблица 2'!$5:$6</definedName>
    <definedName name="_xlnm.Print_Titles" localSheetId="2">'таблица 3'!$5:$6</definedName>
  </definedNames>
  <calcPr fullCalcOnLoad="1"/>
</workbook>
</file>

<file path=xl/sharedStrings.xml><?xml version="1.0" encoding="utf-8"?>
<sst xmlns="http://schemas.openxmlformats.org/spreadsheetml/2006/main" count="163" uniqueCount="146">
  <si>
    <t>Субсидии всего, в том числе:</t>
  </si>
  <si>
    <t>Иные межбюджетные трансферты всего, в том числе:</t>
  </si>
  <si>
    <t>Таблица № 2 к пояснительной записке</t>
  </si>
  <si>
    <t>тыс.рублей</t>
  </si>
  <si>
    <t>№ п/п</t>
  </si>
  <si>
    <t xml:space="preserve">Сумма (тыс.руб.)  </t>
  </si>
  <si>
    <t>На какие цели</t>
  </si>
  <si>
    <t>В том числе  по ГРБС</t>
  </si>
  <si>
    <t>Администрация города Урай</t>
  </si>
  <si>
    <t>ВСЕГО РАСХОДОВ, в том числе:</t>
  </si>
  <si>
    <t>1.</t>
  </si>
  <si>
    <t>2.</t>
  </si>
  <si>
    <t>3.</t>
  </si>
  <si>
    <t>Местный бюджет</t>
  </si>
  <si>
    <t>(тыс.руб.)</t>
  </si>
  <si>
    <t>Главный распорядитель</t>
  </si>
  <si>
    <t>Уменьшение сметных назначений</t>
  </si>
  <si>
    <t>Увеличение сметных назначений</t>
  </si>
  <si>
    <t>Управление образования администрации города Урай</t>
  </si>
  <si>
    <t>ВСЕГО РАСХОДОВ:</t>
  </si>
  <si>
    <t>таблица №3 к пояснительной записке</t>
  </si>
  <si>
    <t>4.</t>
  </si>
  <si>
    <t>Корректировка по расходам бюджета к увеличению (уменьшению) на 2016 год</t>
  </si>
  <si>
    <t>Дума города Урай</t>
  </si>
  <si>
    <r>
      <t xml:space="preserve">оплата налога на имущество по объекту клуб "Дружба" </t>
    </r>
    <r>
      <rPr>
        <i/>
        <sz val="12"/>
        <color indexed="8"/>
        <rFont val="Times New Roman"/>
        <family val="1"/>
      </rPr>
      <t>(муниципальная программа "Молодежь города Урай" на 2016-2020 годы получать МБУ "Молодежный центр")</t>
    </r>
  </si>
  <si>
    <r>
      <t>перераспределены средства высвободившиеся по результатам проведения конкурсных торгов по разработке программы "Комплексное развитие коммунальной инфраструктуры города Урай" (</t>
    </r>
    <r>
      <rPr>
        <i/>
        <sz val="12"/>
        <color indexed="8"/>
        <rFont val="Times New Roman"/>
        <family val="1"/>
      </rPr>
      <t>муниципальная программа "Капитальный ремонт и реконструкция систем коммунальной инфраструктуры города Урай на 2014-2020 годы" получатель МКУ "Управление жилищно-коммунального хозяйства города Урай")</t>
    </r>
  </si>
  <si>
    <t>Субвенции всего, в том числе:</t>
  </si>
  <si>
    <r>
      <t xml:space="preserve">уменьшение доли софинансирования местного бюджета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  </r>
    <r>
      <rPr>
        <i/>
        <sz val="12"/>
        <color indexed="8"/>
        <rFont val="Times New Roman"/>
        <family val="1"/>
      </rPr>
      <t>(муниципальная программа "Капитальный ремонт и реконструкция систем коммунальной инфраструктуры города Урей на 2014-2020 годы" получатель МКУ "Управление жилищно-коммунального хозяйства города Урей")</t>
    </r>
  </si>
  <si>
    <r>
      <t xml:space="preserve">подготовка и проведение местных выборов 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год" подпрограмма 1 "Создание условий для совершенствования системы муниципального управления" получатель администрация города Урай)</t>
    </r>
  </si>
  <si>
    <r>
      <t>проведение ремонта автомобиля (поступления страхового ущерба от ДТП в рамках полиса ОСАГО от ООО ГСК"Югория"</t>
    </r>
    <r>
      <rPr>
        <i/>
        <sz val="12"/>
        <color indexed="8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 2015-2017 годы подпрограмма I "Обеспечение территории города Урай документами градорегулирования" получатель МКУ "Управление капитального строительства города Урай")</t>
    </r>
  </si>
  <si>
    <r>
      <t>софинансирование местного бюджета в рамках предоставления субсидий на приобретение жилья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(</t>
    </r>
    <r>
      <rPr>
        <i/>
        <sz val="12"/>
        <color indexed="8"/>
        <rFont val="Times New Roman"/>
        <family val="1"/>
      </rPr>
      <t>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</si>
  <si>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r>
      <t xml:space="preserve">проведение Всероссийской сельскохозяйственной переписи в 2016 году 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3 "Развитие сельскохозяйственных товаропроизводителей" получатель администрация города Урай)</t>
    </r>
  </si>
  <si>
    <r>
      <t>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 (м</t>
    </r>
    <r>
      <rPr>
        <i/>
        <sz val="12"/>
        <color indexed="8"/>
        <rFont val="Times New Roman"/>
        <family val="1"/>
      </rPr>
      <t>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3 "Развитие сельскохозяйственных товаропроизводителей" получатель администрация города Урай)</t>
    </r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</si>
  <si>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 (</t>
    </r>
    <r>
      <rPr>
        <i/>
        <sz val="12"/>
        <color indexed="8"/>
        <rFont val="Times New Roman"/>
        <family val="1"/>
      </rPr>
      <t>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</si>
  <si>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r>
      <t xml:space="preserve">предоставление субсидий на приобретение жилья в рамках мероприятий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</si>
  <si>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r>
      <t xml:space="preserve">перераспределены средства высвободившиеся по результатам проведения конкурсных торгов по выполнению работ по устранению строительных дефектов по решению суда </t>
    </r>
    <r>
      <rPr>
        <i/>
        <sz val="12"/>
        <color indexed="8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годы" подпрограмма 1 "Создание условий для обеспечения содержания объектов жилищно-коммунального комплекса и объектов благоустройства города Урай" получатель МКУ "Управление жилищно-коммунального хозяйства города Урай")</t>
    </r>
  </si>
  <si>
    <r>
      <t xml:space="preserve">уменьшение ассигнований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  </r>
    <r>
      <rPr>
        <i/>
        <sz val="12"/>
        <color indexed="8"/>
        <rFont val="Times New Roman"/>
        <family val="1"/>
      </rPr>
      <t>(муниципальная программа "Капитальный ремонт и реконструкция систем коммунальной инфраструктуры города Урай на 2014-2020 годы" получатель МКУ "Управление жилищно-коммунального хозяйства города Урей")</t>
    </r>
  </si>
  <si>
    <r>
      <t>питание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 (</t>
    </r>
    <r>
      <rPr>
        <i/>
        <sz val="12"/>
        <color indexed="8"/>
        <rFont val="Times New Roman"/>
        <family val="1"/>
      </rPr>
      <t>муниципальная программа "Развитие образования города Урай" на 2014-2018 годы подпрограмма 4 "Организация каникулярного отдыха детей и подростков" Управление образования администрации города Урай )</t>
    </r>
  </si>
  <si>
    <r>
      <t xml:space="preserve">уменьшение ассигнований по предоставлению субсидий на приобретение жилья в рамках мероприятий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</si>
  <si>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 по Программе "Обеспечение доступным и комфортным жильем жителей ХМАО-Югры в 2016-2020 годах" (федеральный бюджет)</t>
  </si>
  <si>
    <r>
  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 по программе "Обеспечение доступным и комфортным жильем жителей ХМАО-Югры в 2016-2020 годах"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</si>
  <si>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r>
      <t>реализация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  </r>
    <r>
      <rPr>
        <i/>
        <sz val="12"/>
        <color indexed="8"/>
        <rFont val="Times New Roman"/>
        <family val="1"/>
      </rPr>
      <t xml:space="preserve">(муниципальная программа "Развитие образования города Урай" на 2014-2018 годы подпрограмма 1 "Модернизация образования"дошкольные учреждения ) </t>
    </r>
  </si>
  <si>
    <r>
      <t>высвобождение средств местного бюджета в части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(</t>
    </r>
    <r>
      <rPr>
        <i/>
        <sz val="12"/>
        <color indexed="8"/>
        <rFont val="Times New Roman"/>
        <family val="1"/>
      </rPr>
      <t xml:space="preserve">муниципальная программа "Развитие образования города Урай" на 2014-2018 годы подпрограмма 1 "Модернизация образования" МБУ ДО "ЦДО" -536,2 тыс.руб., муниципальная программа "Культура города Урай" на 2012-2016 годы подпрограмма 4 «Художественное образование»  МБОУ ДОД ДШИ№1- 380,6 тыс.руб., МБОУ ДОД ДШИ№2-380,6 тыс.руб., муниципальная программа "Развитие физической культуры, спорта и туризма в городе Урай"на 2016-2018 годы подпрограмма 1 "Развитие физической культуры и спорта в городе Урай" МБОУ ДОД ДЮСШ "Старт" -487,2 тыс.руб., МБОУ ДОД ДЮСШ "Звезды Югры"-328,6 тыс.руб.) </t>
    </r>
  </si>
  <si>
    <t>Таблица №1</t>
  </si>
  <si>
    <t>Корректировка по доходам к проекту решения Думы города Урай "О внесении изменений в бюджет городского округа город Урай на 2016 год"</t>
  </si>
  <si>
    <t xml:space="preserve">Наименование </t>
  </si>
  <si>
    <t>Код бюджетной классификации</t>
  </si>
  <si>
    <t>Сумма корректировки (тыс.руб.)</t>
  </si>
  <si>
    <t>Примечание</t>
  </si>
  <si>
    <t>НАЛОГОВЫЕ И НЕНАЛОГОВЫЕ ДОХОДЫ</t>
  </si>
  <si>
    <t>000 1 00 00000 00 0000 000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</si>
  <si>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</si>
  <si>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</si>
  <si>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</si>
  <si>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</si>
  <si>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</si>
  <si>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</si>
  <si>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Увеличение плановых назначений:                                                                                                                                                                                                                                                                                                                                                                                                                                                                               Реализацией на  аукционе  26.05.2016  земельного участка по улице Нагорная 29/2 под индивидуальное  жилищное строительство.        </t>
  </si>
  <si>
    <t>ШТРАФЫ, САНКЦИИ, ВОЗМЕЩЕНИЕ УЩЕРБА</t>
  </si>
  <si>
    <t>000 1 16 00000 00 0000 000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</si>
  <si>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</si>
  <si>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</si>
  <si>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Увеличение плановых назначений: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поступлением средств от страхового случая  по дорожно-транспортному происшествию в рамках полиса ОСАГО (автомобиль FORD KUGA МКУ «Управление капитального строительства города Урай»).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</si>
  <si>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</si>
  <si>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</si>
  <si>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 xml:space="preserve">Увеличение плановых назначений:                                                                                                                                                                                                                                                                                                                                                                                                                                                                                                                 Поступили доходы в виде штрафных санкций  за неисполнение договорных обязательств по условиям контрактов, администратором которых является администрация г.Урай, данные поступления носят не плановый характер. 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</si>
  <si>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</si>
  <si>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</si>
  <si>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</si>
  <si>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</si>
  <si>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</si>
  <si>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000 2 02 02000 00 0000 151</t>
  </si>
  <si>
    <t xml:space="preserve">Субсидии на реконструкцию, расширение, модернизацию, строительство и капитальный ремонт объектов коммунального комплекса подпрограммы "Создание условий для обеспечения качественными коммунальными услугами" по  Программе «Развитие жилищно-коммунального комплекса и повышение энергетической эффективности в ХМАО–Югре на 2016-2020 годы» </t>
  </si>
  <si>
    <t>000 202 02999 04 0000 151</t>
  </si>
  <si>
    <t>На основании справки об изменении показателей сводной бюджетной росписи расходов на 2016 год №500/13/46 от 04.05.2016 Департамента финансов ХМАО-Югры</t>
  </si>
  <si>
    <t>Субсидии на оплату стоимости питания детей школьного возраста в оздоровительных лагерях с дневным пребыванием детей подпрограммы "Дети Югры"  по Программе "Социальная поддержка жителей ХМАО-Югры на 2016-2020 годы"</t>
  </si>
  <si>
    <t>На основании справки об изменении показателей сводной бюджетной росписи расходов на 2016 год №500/13/07 от 05.05.2016 Департамента финансов ХМАО-Югры</t>
  </si>
  <si>
    <t>Субсидии на реализацию полномочий в области строительства, градостроительной деятельности и жилищных отношений  подпрограммы "Содействие развитию жилищного строительства" по Программе  "Обеспечение доступным и комфортным жильем жителей ХМАО-Югры в 2016-2020 годах"</t>
  </si>
  <si>
    <t>Субсидии на мероприятия подпрограммы "Обеспечение жильем молодых семей" федеральной целевой программы "Жилище" на 2015–2020 годы</t>
  </si>
  <si>
    <t xml:space="preserve">000 202 02051 04 0000 151 </t>
  </si>
  <si>
    <t>На основании справки об изменении показателей сводной бюджетной росписи расходов на 2016 год №500/13/46 от 04.05.2016, №500/05/152 от 25.05.2016, №500/05/131 от 25.05.2016 Департамента финансов ХМАО-Югры</t>
  </si>
  <si>
    <t>Субсидии на строительство (реконструкцию), капитальный ремонт и ремонт автомобильных дорог общего пользования местного значения по Программе "Развитие транспортной системы ХМАО-Югры на 2016-2020 годы" подпрограмма "Дорожное хозяйство"  (капитальные вложения)</t>
  </si>
  <si>
    <t>000 202 02077 04 0000 151</t>
  </si>
  <si>
    <t>На основании справки об изменении показателей сводной бюджетной росписи расходов на 2016 год №500/13/58 от 04.05.2016 Департамента финансов ХМАО-Югры</t>
  </si>
  <si>
    <t>Субсидии на строительство (реконструкцию), капитальный ремонт и ремонт автомобильных дорог общего пользования местного значения по Программе "Развитие транспортной системы ХМАО-Югры на 2016-2020 годы" подпрограмма "Дорожное хозяйство"  (прочие субсидии)</t>
  </si>
  <si>
    <t>000 2 02 02041 04 0000 151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</si>
  <si>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подпрограммы "Поддержание устойчивого исполнения бюджетов мун.образований автономного округа" по Программе «Создание условий для эффективного и ответственного управления муниципальными финансами, повышения устойчивости местных бюджетов ХМАО-Югры на 2016-2020 годы»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</si>
  <si>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</si>
  <si>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000 2 02 03000 00 0000 151</t>
  </si>
  <si>
    <t>Субвенции на реализацию дошкольными образовательными организациями основных общеобразовательных программ дошкольного образования подпрограммы "Общее образование. Дополнительное образование детей"  Программы "Развитие образования в ХМАО-Югре на 2016-2020 годы"</t>
  </si>
  <si>
    <t xml:space="preserve">000 2 02 03024 04 0000 151 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</si>
  <si>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подпрограммы "Преодоление социальной исключенности" по Программе "Социальная поддержка жителей ХМАО-Югры на 2016-2020 годы"</t>
  </si>
  <si>
    <t xml:space="preserve">000 2 02 03119 04 0000 151 </t>
  </si>
  <si>
    <t>000 2 02 03070 04 0000 151</t>
  </si>
  <si>
    <t>На основании справки об изменении показателей сводной бюджетной росписи расходов на 2016 год №500/04/12 от 12.04.2016 Департамента финансов ХМАО-Югры</t>
  </si>
  <si>
    <t>Субвенции на поддержку животноводства, переработки и реализации продукции животноводства подпрограммы "Развитие прочего животноводства" по Программе "Развитие агропромышленного комплекса и рынков сельскохозяйственной продукции, сырья и продовольствия в ХМАО-Югре на 2016-2020 годах"</t>
  </si>
  <si>
    <t>Субвенции бюджетам городских округов на проведение Всероссийской сельскохозяйственной переписи в 2016 году по Программе "Развитие агропромышленного комплекса и рынков сельскохозяйственной продукции, сырья и продовольствия в ХМАО-Югре на 2016-2020 годах" (федеральный бюджет)</t>
  </si>
  <si>
    <t xml:space="preserve">000 2 02 03121 04 0000 151 </t>
  </si>
  <si>
    <t>000 2 02 04000 00 0000 151</t>
  </si>
  <si>
    <t>Иные межбюджетные трансферты на реализацию мероприятий по содействию трудоустройству граждан подпрограммы "Содействование трудоустройству граждан" по Программе "Содействие занятости населения в Ханты-Мансийском автономном округе-Югре на 2016-2020 годы"</t>
  </si>
  <si>
    <t>000 2 02 04999 04 0000 151</t>
  </si>
  <si>
    <t>На основании справки об изменении показателей сводной бюджетной росписи расходов на 2016 год №049 от 18.04.2016 Департамента труда и занятости населения  ХМАО-Югры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</si>
  <si>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</si>
  <si>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000 202 04999 04 0000 151</t>
  </si>
  <si>
    <t>На основании справки об изменении показателей сводной бюджетной росписи расходов на 2016 год №500/04/62 от 25.04.2016 Департамента финансов ХМАО-Югры</t>
  </si>
  <si>
    <t>Иные межбюджетные трансферты на реализацию мероприятий по поддержке российского казачества в рамках подпрограммы "Содействие укреплению гражданского единства, развитию российского казачества"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на 2014-2020 годы"</t>
  </si>
  <si>
    <t>На основании справки об изменении показателей сводной бюджетной росписи расходов на 2016 год №230/05/16 от 20.05.2016 Департамента финансов ХМАО-Югры</t>
  </si>
  <si>
    <t>ИТОГО ДОХОДОВ</t>
  </si>
  <si>
    <t>уменьшение плановых назначений со статьи расходов "Резервные фонды"</t>
  </si>
  <si>
    <r>
      <t xml:space="preserve">субсидии отдельным общественным организациям и иным некоммерческим объединениям </t>
    </r>
    <r>
      <rPr>
        <i/>
        <sz val="12"/>
        <color indexed="8"/>
        <rFont val="Times New Roman"/>
        <family val="1"/>
      </rPr>
      <t>(муниципальная программа "Поддержка социально ориентированных некоммерческих организаций в городе Урай" на 2015-2017 годы)</t>
    </r>
  </si>
  <si>
    <r>
      <t>проведение работ по установке периметрального ограждения МБУ ДО "Детская школа искусств №1"</t>
    </r>
    <r>
      <rPr>
        <i/>
        <sz val="12"/>
        <color indexed="8"/>
        <rFont val="Times New Roman"/>
        <family val="1"/>
      </rPr>
      <t xml:space="preserve"> (муниципальная программа "Культура города Урай" на 2012-2016 годы подпрограмма 4 «Художественное образование» получатель администрация города Урай)</t>
    </r>
  </si>
  <si>
    <r>
      <rPr>
        <sz val="12"/>
        <color indexed="8"/>
        <rFont val="Times New Roman"/>
        <family val="1"/>
      </rPr>
      <t>увеличение финансового обеспечения муниципального задания на оказание муниципальных услуг (содержание имущества)</t>
    </r>
    <r>
      <rPr>
        <i/>
        <sz val="12"/>
        <color indexed="8"/>
        <rFont val="Times New Roman"/>
        <family val="1"/>
      </rPr>
      <t>(муниципальная программа "Культура города Урай" на 2012-2016 годы подпрограмма 5 "Народное творчество и традиционная культура. Развитие культурно-досуговой деятельности получатель МАУ "Культура")</t>
    </r>
  </si>
  <si>
    <r>
      <t xml:space="preserve">развитие кадетских классов с казачьим компонентом в рамках проведенного конкурса реализация мероприятий по поддержке российского казачества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1 "Модернизация образования" получатель МБОУ"Средняя общеобразовательная школа №5" (участие в семинарах, слетах, укрепление материально-технической базы)</t>
    </r>
  </si>
  <si>
    <r>
      <t xml:space="preserve">перераспределены средства высвободившиеся по результатам проведения конкурсных торгов по выполнению работ по определению границ земельных участков городских автомобильных дорог </t>
    </r>
    <r>
      <rPr>
        <i/>
        <sz val="12"/>
        <color indexed="8"/>
        <rFont val="Times New Roman"/>
        <family val="1"/>
      </rPr>
      <t xml:space="preserve">(муниципальная программа "Развитие транспортной системы города Урай" на 2016-2020 годы подпрограмма 1 "Дорожное хозяйство" </t>
    </r>
    <r>
      <rPr>
        <i/>
        <sz val="12"/>
        <color indexed="8"/>
        <rFont val="Times New Roman"/>
        <family val="1"/>
      </rPr>
      <t>получатель МКУ "Управление жилищно-коммунального хозяйства города Урай")</t>
    </r>
  </si>
  <si>
    <r>
      <t xml:space="preserve">проведение кадастровых работ по изготовлению технического плана объекта "Полигон утилизации ТБО" </t>
    </r>
    <r>
      <rPr>
        <i/>
        <sz val="12"/>
        <color indexed="8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годы" подпрограмма 1 "Создание условий для обеспечения содержания объектов жилищно-коммунального комплекса и объектов благоустройства города Урай" получатель МКУ "Управление жилищно-коммунального хозяйства города Урай")</t>
    </r>
  </si>
  <si>
    <r>
      <t xml:space="preserve">перераспределены средства высвободившиеся по результатам проведения конкурсных торгов по выполнению работ в рамках благоустройства территории </t>
    </r>
    <r>
      <rPr>
        <i/>
        <sz val="12"/>
        <color indexed="8"/>
        <rFont val="Times New Roman"/>
        <family val="1"/>
      </rPr>
      <t>(муниципальная программа "Обеспечение градостроительной деятельности на территории города Урай" на  2015-2017 годы подпрограмма 4 "Благоустройство и озеленение города Урай" получатель МКУ "Управление капитального строительства города Урай")</t>
    </r>
  </si>
  <si>
    <r>
      <t xml:space="preserve">разработка проекта нормативов образования отходов и лимитов на их размещение </t>
    </r>
    <r>
      <rPr>
        <i/>
        <sz val="12"/>
        <color indexed="8"/>
        <rFont val="Times New Roman"/>
        <family val="1"/>
      </rPr>
      <t>(муниципальная программа "Охрана окружающей среды в границах города Урай" на 2012-2016 годы получатель администрация города Урай)</t>
    </r>
  </si>
  <si>
    <r>
      <t>приобретение лицензии на право использования СКЗИ "КриптоПроCSP" версия 4 (</t>
    </r>
    <r>
      <rPr>
        <i/>
        <sz val="12"/>
        <color indexed="8"/>
        <rFont val="Times New Roman"/>
        <family val="1"/>
      </rPr>
  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подпрограмма 1 "Организация бюджетного процесса в муниципальном образовании" получатель комитет по финансам администрации города Урай)</t>
    </r>
  </si>
  <si>
    <r>
      <t>перераспределение средств в связи с пересмотром приоритетности по выполнению строительно-монтажных работ по объектам в рамках Соглашения о сотрудничестве между Правительством Ханты-Мансийского автономного округа –Югры и ПАО «Нефтяная компания «ЛУКОЙЛ»</t>
    </r>
    <r>
      <rPr>
        <i/>
        <sz val="12"/>
        <color indexed="8"/>
        <rFont val="Times New Roman"/>
        <family val="1"/>
      </rPr>
      <t xml:space="preserve"> (муниципальная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МКУ "Управление капитального строительства города Урай")</t>
    </r>
  </si>
  <si>
    <r>
      <t xml:space="preserve">перераспределение средств в связи с реорганизацией структуры МБУ ДО "ЦДО" выведением Клуба технических  видов спорта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1 "Модернизация образования" получатель Управление образования администрации города Урай )</t>
    </r>
  </si>
  <si>
    <r>
      <t xml:space="preserve">перераспределена экономия средств от выполнения работ по модернизации муниципальной системы оповещения и информирования населения о чрезвычайных ситуациях города Урай </t>
    </r>
    <r>
      <rPr>
        <i/>
        <sz val="12"/>
        <color indexed="8"/>
        <rFont val="Times New Roman"/>
        <family val="1"/>
      </rPr>
      <t>(муниципальная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 подпрограмма 1 "Мероприятия в области защиты населения и территории от чрезвычайных ситуаций и гражданской обороны на территории города Урай" получатель администрация города Урай)</t>
    </r>
  </si>
  <si>
    <r>
      <t>приобретение стационарных металлодетекторов, барьеров безопасности, подавителя радиочастот и мобильных волн; создание точек видеонаблюдения "Безопасный город" район парка "Солнышко",оплата каналов связи системы "Безопасность дорожного движения"(</t>
    </r>
    <r>
      <rPr>
        <i/>
        <sz val="11"/>
        <color indexed="8"/>
        <rFont val="Times New Roman"/>
        <family val="1"/>
      </rPr>
      <t>муниципальная программа "Профилактика правонарушений на территории города Урай" на 2015-2017 годы)</t>
    </r>
  </si>
  <si>
    <r>
      <t xml:space="preserve">подготовка и проведение местных выборов;  содержание зданий с целью  улучшения условий труда работников
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год" подпрограмма 1 "Создание условий для совершенствования системы муниципального управления" получатель администрация города Урай)</t>
    </r>
  </si>
  <si>
    <t xml:space="preserve">Перераспределение расходов между главными распорядителями бюджетных средств,                                                                                                                                                                                установленным законом (решением) о бюджете, в пределах объема бюджетных ассигнований на 2016 год
</t>
  </si>
  <si>
    <t>Комитет по финансам</t>
  </si>
  <si>
    <t>именные премии ООО "ЛУКОЙЛ-Западная Сибирь" для учащихся общеобразовательных школ города (получатели школы города Урай )</t>
  </si>
  <si>
    <t>Сумма уточненная на год (тыс.руб.)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</si>
  <si>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</si>
  <si>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</si>
  <si>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</si>
  <si>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</si>
  <si>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</si>
  <si>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</si>
  <si>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 xml:space="preserve"> -прочие безвозмездные поступления в бюджеты городских округов</t>
  </si>
  <si>
    <t>000 2 07 04050 04 0000 180</t>
  </si>
  <si>
    <t xml:space="preserve">Увеличение плановых назначений:                                                                                                                                                                                                                                                                                                                                                                                                                                                                                                            поступление сверхплановых доходов от дополнительно заключенных договоров купли-продажи, мены жилых помещений, а так же досрочное выполнение обязательств гражданами по уплате сумм, предусмотренных условиями заключенных договоров.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</si>
  <si>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МЕЖБЮДЖЕТНЫЕ ТРАНСФЕРТЫ всего, в том числе:</t>
  </si>
  <si>
    <r>
      <t>высвобождение средств в связи с компенсацией затрат в виде предоставления единой 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(Муниципальная программа "Обеспечение градостроительной деятельности на территории города Урай" на  2015-2017 годы подпрограмма 1 "Обеспечение территории города Урай документами градорегулирования"</t>
    </r>
    <r>
      <rPr>
        <i/>
        <sz val="12"/>
        <color indexed="8"/>
        <rFont val="Times New Roman"/>
        <family val="1"/>
      </rPr>
      <t xml:space="preserve"> получатель МКУ "Управление градостроительства, землепользования и природопользования города Урай")</t>
    </r>
  </si>
  <si>
    <r>
      <t xml:space="preserve">выполнение СМР и приобретение технологического оборудования на объект "Капитальный ремонт МБДОУ №12" </t>
    </r>
    <r>
      <rPr>
        <i/>
        <sz val="12"/>
        <color indexed="8"/>
        <rFont val="Times New Roman"/>
        <family val="1"/>
      </rPr>
      <t xml:space="preserve">(муниципальная программа "Развитие образования города Урай" на 2014-2018 годы подпрограмма 3"Обеспечение условий для реализации образовательных программ" получатель МКУ "Управление капитального строительства города Урай" -17 070,7 тыс.руб., Управление образования администрации города Урай (МБДОУ №12)) -8 539,3 тыс.руб.) </t>
    </r>
  </si>
  <si>
    <t xml:space="preserve">На основании решения №07/36 от 12.05.2016 ООО "ЛУКОЙЛ -Западная Сибирь" именные премии школьникам </t>
  </si>
  <si>
    <r>
      <t xml:space="preserve">единая субсидия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i/>
        <sz val="12"/>
        <color indexed="8"/>
        <rFont val="Times New Roman"/>
        <family val="1"/>
      </rPr>
      <t>(муниципальные программы: "Улучшение жилищных условий граждан, проживающих на территории муниципального образования город Урай" на 2016-2018 годы получатель  администрация (приобретение квартир) - 45952,6 тыс.руб., "Обеспечение градостроительной деятельности на территории города Урай" на  2015-2017 годы подпрограмма 1 "Обеспечение территории города Урай документами градорегулирования" получатель МКУ "Управление градостроительства, землепользования и природопользования города Урай"- 590,8 тыс.руб.,)</t>
    </r>
  </si>
  <si>
    <r>
  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годы"(</t>
    </r>
    <r>
      <rPr>
        <i/>
        <sz val="12"/>
        <color indexed="8"/>
        <rFont val="Times New Roman"/>
        <family val="1"/>
      </rPr>
      <t>муниципальная программа "Развитие образования города Урай" на 2014-2018 годы подпрограмма 1 "Модернизация образования" МБУ ДО "ЦДО" -</t>
    </r>
    <r>
      <rPr>
        <b/>
        <i/>
        <sz val="12"/>
        <color indexed="8"/>
        <rFont val="Times New Roman"/>
        <family val="1"/>
      </rPr>
      <t>536,2 тыс.руб.</t>
    </r>
    <r>
      <rPr>
        <i/>
        <sz val="12"/>
        <color indexed="8"/>
        <rFont val="Times New Roman"/>
        <family val="1"/>
      </rPr>
      <t xml:space="preserve">, муниципальная программа "Культура города Урай" на 2012-2016 годы подпрограмма 4 «Художественное образование»  МБОУ ДОД ДШИ№1- </t>
    </r>
    <r>
      <rPr>
        <b/>
        <i/>
        <sz val="12"/>
        <color indexed="8"/>
        <rFont val="Times New Roman"/>
        <family val="1"/>
      </rPr>
      <t>380,6 тыс.руб.,</t>
    </r>
    <r>
      <rPr>
        <i/>
        <sz val="12"/>
        <color indexed="8"/>
        <rFont val="Times New Roman"/>
        <family val="1"/>
      </rPr>
      <t xml:space="preserve"> МБОУ ДОД ДШИ№2-</t>
    </r>
    <r>
      <rPr>
        <b/>
        <i/>
        <sz val="12"/>
        <color indexed="8"/>
        <rFont val="Times New Roman"/>
        <family val="1"/>
      </rPr>
      <t>380,6 тыс.руб.,</t>
    </r>
    <r>
      <rPr>
        <i/>
        <sz val="12"/>
        <color indexed="8"/>
        <rFont val="Times New Roman"/>
        <family val="1"/>
      </rPr>
      <t xml:space="preserve"> муниципальная программа "Развитие физической культуры, спорта и туризма в городе Урай"на 2016-2018 годы подпрограмма 1 "Развитие физической культуры и спорта в городе Урай" МБОУ ДОД ДЮСШ "Старт" -</t>
    </r>
    <r>
      <rPr>
        <b/>
        <i/>
        <sz val="12"/>
        <color indexed="8"/>
        <rFont val="Times New Roman"/>
        <family val="1"/>
      </rPr>
      <t>487,2 тыс.руб.,</t>
    </r>
    <r>
      <rPr>
        <i/>
        <sz val="12"/>
        <color indexed="8"/>
        <rFont val="Times New Roman"/>
        <family val="1"/>
      </rPr>
      <t xml:space="preserve"> МБОУ ДОД ДЮСШ "Звезды Югры"-</t>
    </r>
    <r>
      <rPr>
        <b/>
        <i/>
        <sz val="12"/>
        <color indexed="8"/>
        <rFont val="Times New Roman"/>
        <family val="1"/>
      </rPr>
      <t>328,6 тыс.руб.)</t>
    </r>
  </si>
  <si>
    <r>
      <t>реализация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- Югре на 2014-2020 годы"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 получатель МКУ"Управление материально-технического обеспечения города Урай"-</t>
    </r>
    <r>
      <rPr>
        <b/>
        <i/>
        <sz val="12"/>
        <color indexed="8"/>
        <rFont val="Times New Roman"/>
        <family val="1"/>
      </rPr>
      <t xml:space="preserve"> 661,8 тыс.руб.,</t>
    </r>
    <r>
      <rPr>
        <i/>
        <sz val="12"/>
        <color indexed="8"/>
        <rFont val="Times New Roman"/>
        <family val="1"/>
      </rPr>
      <t xml:space="preserve"> уреждения образования -</t>
    </r>
    <r>
      <rPr>
        <b/>
        <i/>
        <sz val="12"/>
        <color indexed="8"/>
        <rFont val="Times New Roman"/>
        <family val="1"/>
      </rPr>
      <t>72,7 тыс.руб.</t>
    </r>
    <r>
      <rPr>
        <i/>
        <sz val="12"/>
        <color indexed="8"/>
        <rFont val="Times New Roman"/>
        <family val="1"/>
      </rPr>
      <t xml:space="preserve">) </t>
    </r>
  </si>
  <si>
    <r>
      <t xml:space="preserve">оказание финансовой помощи на проведение мероприятия "Фронтовой привал", посвященного празднованию Дня Победы в Великой Отечественной войне 1941-1945 годов, проведение спортивного фестиваля, приобретение компьютерной техники, сценических костюмов  для МАУ "Культура"- </t>
    </r>
    <r>
      <rPr>
        <b/>
        <sz val="12"/>
        <color indexed="8"/>
        <rFont val="Times New Roman"/>
        <family val="1"/>
      </rPr>
      <t>395,7 тыс.руб.,</t>
    </r>
    <r>
      <rPr>
        <sz val="12"/>
        <color indexed="8"/>
        <rFont val="Times New Roman"/>
        <family val="1"/>
      </rPr>
      <t xml:space="preserve"> обустройство творческой лаборатории, строительство беседки для творческой лаборатории А.С. Тарханова для администрации города Урай- </t>
    </r>
    <r>
      <rPr>
        <b/>
        <sz val="12"/>
        <color indexed="8"/>
        <rFont val="Times New Roman"/>
        <family val="1"/>
      </rPr>
      <t>266,0 тыс.руб.</t>
    </r>
    <r>
      <rPr>
        <sz val="12"/>
        <color indexed="8"/>
        <rFont val="Times New Roman"/>
        <family val="1"/>
      </rPr>
      <t>; приобретение комплектующих для автобуса, их установку, напольное покрытие, тренажеры для МБОУ ДОД "Детско-юношеская спортивная школа "Старт"-</t>
    </r>
    <r>
      <rPr>
        <b/>
        <sz val="12"/>
        <color indexed="8"/>
        <rFont val="Times New Roman"/>
        <family val="1"/>
      </rPr>
      <t>538,0 тыс.руб.</t>
    </r>
    <r>
      <rPr>
        <sz val="12"/>
        <color indexed="8"/>
        <rFont val="Times New Roman"/>
        <family val="1"/>
      </rPr>
      <t xml:space="preserve">, проведение турнира по боксу </t>
    </r>
    <r>
      <rPr>
        <sz val="12"/>
        <color indexed="8"/>
        <rFont val="Times New Roman"/>
        <family val="1"/>
      </rPr>
      <t xml:space="preserve">для МБОУ ДОД "Детско-юношеская спортивная школа "Звезды Югры"- </t>
    </r>
    <r>
      <rPr>
        <b/>
        <i/>
        <sz val="12"/>
        <color indexed="8"/>
        <rFont val="Times New Roman"/>
        <family val="1"/>
      </rPr>
      <t>105,0 тыс.руб.,</t>
    </r>
    <r>
      <rPr>
        <sz val="12"/>
        <color indexed="8"/>
        <rFont val="Times New Roman"/>
        <family val="1"/>
      </rPr>
      <t xml:space="preserve">  в рамках финансирования наказов избирателей депутатам Думы Ханты-Мансийского автономного округа-Югры  </t>
    </r>
  </si>
  <si>
    <r>
      <t xml:space="preserve">доля софинансирования местного бюджета в рамках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i/>
        <sz val="12"/>
        <color indexed="8"/>
        <rFont val="Times New Roman"/>
        <family val="1"/>
      </rPr>
      <t>(муниципальные программы: "Улучшение жилищных условий граждан, проживающих на территории муниципального образования город Урай" на 2016-2018 годы получатель администрация (приобретение квартир)-5 817,3 тыс.руб.,  "Обеспечение градостроительной деятельности на территории города Урай" на  2015-2017 годы подпрограмма 1 "Обеспечение территории города Урай документами градорегулирования" получатель МКУ "УАГИЗ" -73,1 тыс.руб. )</t>
    </r>
  </si>
  <si>
    <t>Управление образования города Урай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</si>
</sst>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124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199" fontId="57" fillId="0" borderId="11" xfId="0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horizontal="left" wrapText="1"/>
    </xf>
    <xf numFmtId="0" fontId="57" fillId="34" borderId="11" xfId="0" applyFont="1" applyFill="1" applyBorder="1" applyAlignment="1">
      <alignment wrapText="1"/>
    </xf>
    <xf numFmtId="0" fontId="57" fillId="0" borderId="11" xfId="0" applyFont="1" applyFill="1" applyBorder="1" applyAlignment="1">
      <alignment vertical="center" wrapText="1"/>
    </xf>
    <xf numFmtId="0" fontId="57" fillId="0" borderId="0" xfId="0" applyFont="1" applyFill="1" applyAlignment="1">
      <alignment horizontal="center"/>
    </xf>
    <xf numFmtId="199" fontId="57" fillId="0" borderId="11" xfId="0" applyNumberFormat="1" applyFont="1" applyBorder="1" applyAlignment="1">
      <alignment horizontal="center" wrapText="1"/>
    </xf>
    <xf numFmtId="0" fontId="57" fillId="35" borderId="11" xfId="0" applyFont="1" applyFill="1" applyBorder="1" applyAlignment="1">
      <alignment horizontal="center" wrapText="1"/>
    </xf>
    <xf numFmtId="199" fontId="57" fillId="35" borderId="11" xfId="0" applyNumberFormat="1" applyFont="1" applyFill="1" applyBorder="1" applyAlignment="1">
      <alignment horizontal="center" wrapText="1"/>
    </xf>
    <xf numFmtId="199" fontId="57" fillId="0" borderId="11" xfId="63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center" wrapText="1"/>
    </xf>
    <xf numFmtId="199" fontId="57" fillId="0" borderId="0" xfId="0" applyNumberFormat="1" applyFont="1" applyAlignment="1">
      <alignment/>
    </xf>
    <xf numFmtId="0" fontId="57" fillId="0" borderId="11" xfId="0" applyFont="1" applyBorder="1" applyAlignment="1">
      <alignment wrapText="1"/>
    </xf>
    <xf numFmtId="0" fontId="58" fillId="0" borderId="11" xfId="0" applyFont="1" applyFill="1" applyBorder="1" applyAlignment="1">
      <alignment horizontal="center"/>
    </xf>
    <xf numFmtId="0" fontId="57" fillId="0" borderId="11" xfId="53" applyNumberFormat="1" applyFont="1" applyFill="1" applyBorder="1" applyAlignment="1" applyProtection="1">
      <alignment horizontal="left" wrapText="1"/>
      <protection hidden="1" locked="0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8" fillId="0" borderId="11" xfId="0" applyFont="1" applyBorder="1" applyAlignment="1">
      <alignment horizontal="center" vertical="center" wrapText="1"/>
    </xf>
    <xf numFmtId="199" fontId="58" fillId="0" borderId="11" xfId="63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left" wrapText="1"/>
    </xf>
    <xf numFmtId="199" fontId="58" fillId="0" borderId="11" xfId="0" applyNumberFormat="1" applyFont="1" applyFill="1" applyBorder="1" applyAlignment="1">
      <alignment horizontal="center"/>
    </xf>
    <xf numFmtId="202" fontId="58" fillId="0" borderId="11" xfId="55" applyNumberFormat="1" applyFont="1" applyFill="1" applyBorder="1" applyAlignment="1" applyProtection="1">
      <alignment wrapText="1"/>
      <protection hidden="1"/>
    </xf>
    <xf numFmtId="0" fontId="57" fillId="35" borderId="11" xfId="0" applyFont="1" applyFill="1" applyBorder="1" applyAlignment="1">
      <alignment horizontal="left" wrapText="1"/>
    </xf>
    <xf numFmtId="0" fontId="57" fillId="0" borderId="11" xfId="0" applyFont="1" applyFill="1" applyBorder="1" applyAlignment="1" applyProtection="1">
      <alignment horizontal="left" wrapText="1"/>
      <protection locked="0"/>
    </xf>
    <xf numFmtId="199" fontId="58" fillId="0" borderId="11" xfId="0" applyNumberFormat="1" applyFont="1" applyBorder="1" applyAlignment="1">
      <alignment horizontal="center" wrapText="1"/>
    </xf>
    <xf numFmtId="0" fontId="58" fillId="0" borderId="11" xfId="0" applyFont="1" applyBorder="1" applyAlignment="1">
      <alignment/>
    </xf>
    <xf numFmtId="199" fontId="58" fillId="35" borderId="11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8" fillId="35" borderId="0" xfId="0" applyFont="1" applyFill="1" applyAlignment="1">
      <alignment horizontal="right"/>
    </xf>
    <xf numFmtId="0" fontId="60" fillId="0" borderId="0" xfId="0" applyFont="1" applyAlignment="1">
      <alignment/>
    </xf>
    <xf numFmtId="0" fontId="58" fillId="35" borderId="12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 wrapText="1"/>
    </xf>
    <xf numFmtId="0" fontId="57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>
      <alignment wrapText="1"/>
    </xf>
    <xf numFmtId="0" fontId="57" fillId="34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9" fontId="58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199" fontId="57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199" fontId="11" fillId="0" borderId="11" xfId="63" applyNumberFormat="1" applyFont="1" applyFill="1" applyBorder="1" applyAlignment="1">
      <alignment horizontal="right" vertical="center"/>
    </xf>
    <xf numFmtId="194" fontId="11" fillId="0" borderId="11" xfId="63" applyNumberFormat="1" applyFont="1" applyFill="1" applyBorder="1" applyAlignment="1">
      <alignment horizontal="left" vertical="center" wrapText="1"/>
    </xf>
    <xf numFmtId="194" fontId="11" fillId="0" borderId="11" xfId="63" applyNumberFormat="1" applyFont="1" applyFill="1" applyBorder="1" applyAlignment="1">
      <alignment vertical="center" wrapText="1"/>
    </xf>
    <xf numFmtId="194" fontId="8" fillId="0" borderId="11" xfId="63" applyNumberFormat="1" applyFont="1" applyFill="1" applyBorder="1" applyAlignment="1">
      <alignment horizontal="left" vertical="center" wrapText="1"/>
    </xf>
    <xf numFmtId="199" fontId="8" fillId="0" borderId="11" xfId="63" applyNumberFormat="1" applyFont="1" applyFill="1" applyBorder="1" applyAlignment="1">
      <alignment horizontal="center" vertical="center"/>
    </xf>
    <xf numFmtId="199" fontId="8" fillId="0" borderId="11" xfId="63" applyNumberFormat="1" applyFont="1" applyFill="1" applyBorder="1" applyAlignment="1">
      <alignment horizontal="right" vertical="center"/>
    </xf>
    <xf numFmtId="194" fontId="65" fillId="0" borderId="11" xfId="63" applyNumberFormat="1" applyFont="1" applyFill="1" applyBorder="1" applyAlignment="1">
      <alignment vertical="center" wrapText="1"/>
    </xf>
    <xf numFmtId="205" fontId="8" fillId="0" borderId="11" xfId="63" applyNumberFormat="1" applyFont="1" applyFill="1" applyBorder="1" applyAlignment="1">
      <alignment horizontal="left" vertical="center" wrapText="1"/>
    </xf>
    <xf numFmtId="49" fontId="8" fillId="0" borderId="11" xfId="63" applyNumberFormat="1" applyFont="1" applyFill="1" applyBorder="1" applyAlignment="1">
      <alignment horizontal="right" vertical="center"/>
    </xf>
    <xf numFmtId="199" fontId="11" fillId="0" borderId="11" xfId="0" applyNumberFormat="1" applyFont="1" applyFill="1" applyBorder="1" applyAlignment="1">
      <alignment horizontal="center" vertical="center"/>
    </xf>
    <xf numFmtId="199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187" fontId="10" fillId="0" borderId="0" xfId="63" applyFont="1" applyFill="1" applyAlignment="1">
      <alignment/>
    </xf>
    <xf numFmtId="187" fontId="12" fillId="0" borderId="0" xfId="63" applyFont="1" applyFill="1" applyAlignment="1">
      <alignment vertical="center"/>
    </xf>
    <xf numFmtId="4" fontId="11" fillId="0" borderId="11" xfId="63" applyNumberFormat="1" applyFont="1" applyFill="1" applyBorder="1" applyAlignment="1">
      <alignment horizontal="center" vertical="center" wrapText="1"/>
    </xf>
    <xf numFmtId="187" fontId="11" fillId="0" borderId="11" xfId="63" applyFont="1" applyFill="1" applyBorder="1" applyAlignment="1">
      <alignment horizontal="center" vertical="center" wrapText="1"/>
    </xf>
    <xf numFmtId="187" fontId="13" fillId="0" borderId="0" xfId="63" applyFont="1" applyFill="1" applyAlignment="1">
      <alignment/>
    </xf>
    <xf numFmtId="187" fontId="10" fillId="0" borderId="0" xfId="63" applyFont="1" applyFill="1" applyAlignment="1">
      <alignment vertical="center"/>
    </xf>
    <xf numFmtId="4" fontId="8" fillId="0" borderId="0" xfId="63" applyNumberFormat="1" applyFont="1" applyFill="1" applyAlignment="1">
      <alignment horizontal="center" vertical="center"/>
    </xf>
    <xf numFmtId="187" fontId="8" fillId="0" borderId="0" xfId="63" applyFont="1" applyFill="1" applyAlignment="1">
      <alignment horizontal="right" vertical="center"/>
    </xf>
    <xf numFmtId="199" fontId="8" fillId="0" borderId="13" xfId="0" applyNumberFormat="1" applyFont="1" applyFill="1" applyBorder="1" applyAlignment="1">
      <alignment horizontal="center" vertical="center"/>
    </xf>
    <xf numFmtId="199" fontId="11" fillId="0" borderId="11" xfId="63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194" fontId="8" fillId="0" borderId="0" xfId="63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94" fontId="8" fillId="0" borderId="14" xfId="63" applyNumberFormat="1" applyFont="1" applyFill="1" applyBorder="1" applyAlignment="1">
      <alignment horizontal="center" vertical="center" wrapText="1"/>
    </xf>
    <xf numFmtId="194" fontId="8" fillId="0" borderId="13" xfId="63" applyNumberFormat="1" applyFont="1" applyFill="1" applyBorder="1" applyAlignment="1">
      <alignment horizontal="center" vertical="center" wrapText="1"/>
    </xf>
    <xf numFmtId="0" fontId="58" fillId="35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58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58" fillId="35" borderId="15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 horizontal="center" vertical="top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80" zoomScaleNormal="80" zoomScalePageLayoutView="0" workbookViewId="0" topLeftCell="A27">
      <selection activeCell="A1" sqref="A1:E35"/>
    </sheetView>
  </sheetViews>
  <sheetFormatPr defaultColWidth="9.140625" defaultRowHeight="48" customHeight="1"/>
  <cols>
    <col min="1" max="1" width="60.57421875" style="60" customWidth="1"/>
    <col min="2" max="2" width="31.8515625" style="61" customWidth="1"/>
    <col min="3" max="3" width="14.7109375" style="92" customWidth="1"/>
    <col min="4" max="4" width="15.421875" style="85" hidden="1" customWidth="1"/>
    <col min="5" max="5" width="66.28125" style="59" customWidth="1"/>
    <col min="6" max="6" width="16.140625" style="86" bestFit="1" customWidth="1"/>
    <col min="7" max="16384" width="9.140625" style="52" customWidth="1"/>
  </cols>
  <sheetData>
    <row r="1" spans="1:5" ht="19.5" customHeight="1">
      <c r="A1" s="98" t="s">
        <v>43</v>
      </c>
      <c r="B1" s="98"/>
      <c r="C1" s="99"/>
      <c r="D1" s="100"/>
      <c r="E1" s="101"/>
    </row>
    <row r="2" spans="1:6" s="53" customFormat="1" ht="48" customHeight="1">
      <c r="A2" s="102" t="s">
        <v>44</v>
      </c>
      <c r="B2" s="102"/>
      <c r="C2" s="102"/>
      <c r="D2" s="103"/>
      <c r="E2" s="103"/>
      <c r="F2" s="87"/>
    </row>
    <row r="3" spans="1:5" ht="48" customHeight="1">
      <c r="A3" s="46" t="s">
        <v>45</v>
      </c>
      <c r="B3" s="46" t="s">
        <v>46</v>
      </c>
      <c r="C3" s="88" t="s">
        <v>47</v>
      </c>
      <c r="D3" s="89" t="s">
        <v>126</v>
      </c>
      <c r="E3" s="89" t="s">
        <v>48</v>
      </c>
    </row>
    <row r="4" spans="1:5" ht="48" customHeight="1">
      <c r="A4" s="54" t="s">
        <v>49</v>
      </c>
      <c r="B4" s="42" t="s">
        <v>50</v>
      </c>
      <c r="C4" s="81">
        <f>C5+C8</f>
        <v>4753.3</v>
      </c>
      <c r="D4" s="70"/>
      <c r="E4" s="40"/>
    </row>
    <row r="5" spans="1:5" ht="48" customHeight="1">
      <c r="A5" s="41" t="s">
        <v>51</v>
      </c>
      <c r="B5" s="42" t="s">
        <v>52</v>
      </c>
      <c r="C5" s="81">
        <f>C6+C7</f>
        <v>3080</v>
      </c>
      <c r="D5" s="71"/>
      <c r="E5" s="43"/>
    </row>
    <row r="6" spans="1:5" ht="122.25" customHeight="1">
      <c r="A6" s="39" t="s">
        <v>53</v>
      </c>
      <c r="B6" s="44" t="s">
        <v>54</v>
      </c>
      <c r="C6" s="94">
        <f>2480-400</f>
        <v>2080</v>
      </c>
      <c r="D6" s="60"/>
      <c r="E6" s="45" t="s">
        <v>135</v>
      </c>
    </row>
    <row r="7" spans="1:5" ht="72" customHeight="1">
      <c r="A7" s="39" t="s">
        <v>55</v>
      </c>
      <c r="B7" s="44" t="s">
        <v>56</v>
      </c>
      <c r="C7" s="82">
        <v>1000</v>
      </c>
      <c r="D7" s="71"/>
      <c r="E7" s="45" t="s">
        <v>57</v>
      </c>
    </row>
    <row r="8" spans="1:5" ht="52.5" customHeight="1">
      <c r="A8" s="41" t="s">
        <v>58</v>
      </c>
      <c r="B8" s="42" t="s">
        <v>59</v>
      </c>
      <c r="C8" s="81">
        <f>C9+C10</f>
        <v>1673.3</v>
      </c>
      <c r="D8" s="71"/>
      <c r="E8" s="43"/>
    </row>
    <row r="9" spans="1:5" ht="90.75" customHeight="1">
      <c r="A9" s="39" t="s">
        <v>60</v>
      </c>
      <c r="B9" s="44" t="s">
        <v>61</v>
      </c>
      <c r="C9" s="82">
        <v>73.3</v>
      </c>
      <c r="D9" s="71"/>
      <c r="E9" s="45" t="s">
        <v>62</v>
      </c>
    </row>
    <row r="10" spans="1:5" ht="65.25" customHeight="1">
      <c r="A10" s="39" t="s">
        <v>63</v>
      </c>
      <c r="B10" s="44" t="s">
        <v>64</v>
      </c>
      <c r="C10" s="82">
        <v>1600</v>
      </c>
      <c r="D10" s="71"/>
      <c r="E10" s="45" t="s">
        <v>65</v>
      </c>
    </row>
    <row r="11" spans="1:5" ht="21" customHeight="1">
      <c r="A11" s="41" t="s">
        <v>66</v>
      </c>
      <c r="B11" s="46" t="s">
        <v>67</v>
      </c>
      <c r="C11" s="95">
        <f>C12+C31</f>
        <v>53378.600000000006</v>
      </c>
      <c r="D11" s="72">
        <f>2380217.3+C11</f>
        <v>2433595.9</v>
      </c>
      <c r="E11" s="73"/>
    </row>
    <row r="12" spans="1:5" ht="31.5" customHeight="1">
      <c r="A12" s="41" t="s">
        <v>68</v>
      </c>
      <c r="B12" s="42" t="s">
        <v>69</v>
      </c>
      <c r="C12" s="95">
        <f>C13+C21+C27</f>
        <v>53292.3</v>
      </c>
      <c r="D12" s="72">
        <f>2298217.3+C12</f>
        <v>2351509.5999999996</v>
      </c>
      <c r="E12" s="73"/>
    </row>
    <row r="13" spans="1:5" ht="78.75" customHeight="1">
      <c r="A13" s="41" t="s">
        <v>70</v>
      </c>
      <c r="B13" s="46" t="s">
        <v>71</v>
      </c>
      <c r="C13" s="95">
        <f>SUM(C14:C20)</f>
        <v>29461.2</v>
      </c>
      <c r="D13" s="72">
        <f>881520.7+C13</f>
        <v>910981.8999999999</v>
      </c>
      <c r="E13" s="74"/>
    </row>
    <row r="14" spans="1:5" ht="132" customHeight="1">
      <c r="A14" s="39" t="s">
        <v>72</v>
      </c>
      <c r="B14" s="47" t="s">
        <v>73</v>
      </c>
      <c r="C14" s="76">
        <v>-20886.9</v>
      </c>
      <c r="D14" s="72"/>
      <c r="E14" s="75" t="s">
        <v>74</v>
      </c>
    </row>
    <row r="15" spans="1:5" ht="97.5" customHeight="1">
      <c r="A15" s="39" t="s">
        <v>75</v>
      </c>
      <c r="B15" s="47" t="s">
        <v>73</v>
      </c>
      <c r="C15" s="76">
        <v>840</v>
      </c>
      <c r="D15" s="77"/>
      <c r="E15" s="75" t="s">
        <v>76</v>
      </c>
    </row>
    <row r="16" spans="1:5" ht="111.75" customHeight="1">
      <c r="A16" s="39" t="s">
        <v>77</v>
      </c>
      <c r="B16" s="47" t="s">
        <v>73</v>
      </c>
      <c r="C16" s="76">
        <v>46517.4</v>
      </c>
      <c r="D16" s="77"/>
      <c r="E16" s="75" t="s">
        <v>74</v>
      </c>
    </row>
    <row r="17" spans="1:5" ht="70.5" customHeight="1">
      <c r="A17" s="39" t="s">
        <v>78</v>
      </c>
      <c r="B17" s="47" t="s">
        <v>79</v>
      </c>
      <c r="C17" s="76">
        <v>877.5</v>
      </c>
      <c r="D17" s="77"/>
      <c r="E17" s="75" t="s">
        <v>80</v>
      </c>
    </row>
    <row r="18" spans="1:5" ht="96" customHeight="1">
      <c r="A18" s="39" t="s">
        <v>81</v>
      </c>
      <c r="B18" s="47" t="s">
        <v>82</v>
      </c>
      <c r="C18" s="76">
        <v>-4538.8</v>
      </c>
      <c r="D18" s="77"/>
      <c r="E18" s="104" t="s">
        <v>83</v>
      </c>
    </row>
    <row r="19" spans="1:5" ht="112.5" customHeight="1">
      <c r="A19" s="39" t="s">
        <v>84</v>
      </c>
      <c r="B19" s="47" t="s">
        <v>85</v>
      </c>
      <c r="C19" s="76">
        <v>4538.8</v>
      </c>
      <c r="D19" s="77"/>
      <c r="E19" s="105"/>
    </row>
    <row r="20" spans="1:5" ht="249" customHeight="1">
      <c r="A20" s="39" t="s">
        <v>86</v>
      </c>
      <c r="B20" s="47" t="s">
        <v>73</v>
      </c>
      <c r="C20" s="76">
        <v>2113.2</v>
      </c>
      <c r="D20" s="77"/>
      <c r="E20" s="75" t="s">
        <v>76</v>
      </c>
    </row>
    <row r="21" spans="1:6" s="55" customFormat="1" ht="69.75" customHeight="1">
      <c r="A21" s="41" t="s">
        <v>87</v>
      </c>
      <c r="B21" s="42" t="s">
        <v>88</v>
      </c>
      <c r="C21" s="95">
        <f>SUM(C22:C26)</f>
        <v>21191.9</v>
      </c>
      <c r="D21" s="72"/>
      <c r="E21" s="73"/>
      <c r="F21" s="90"/>
    </row>
    <row r="22" spans="1:5" ht="81" customHeight="1">
      <c r="A22" s="39" t="s">
        <v>89</v>
      </c>
      <c r="B22" s="47" t="s">
        <v>90</v>
      </c>
      <c r="C22" s="76">
        <v>7678.3</v>
      </c>
      <c r="D22" s="77"/>
      <c r="E22" s="75" t="s">
        <v>76</v>
      </c>
    </row>
    <row r="23" spans="1:5" ht="138.75" customHeight="1">
      <c r="A23" s="39" t="s">
        <v>91</v>
      </c>
      <c r="B23" s="47" t="s">
        <v>92</v>
      </c>
      <c r="C23" s="76">
        <v>9467.2</v>
      </c>
      <c r="D23" s="77"/>
      <c r="E23" s="75" t="s">
        <v>76</v>
      </c>
    </row>
    <row r="24" spans="1:5" ht="172.5" customHeight="1">
      <c r="A24" s="39" t="s">
        <v>39</v>
      </c>
      <c r="B24" s="47" t="s">
        <v>93</v>
      </c>
      <c r="C24" s="76">
        <v>17.9</v>
      </c>
      <c r="D24" s="77"/>
      <c r="E24" s="75" t="s">
        <v>94</v>
      </c>
    </row>
    <row r="25" spans="1:5" ht="123.75" customHeight="1">
      <c r="A25" s="39" t="s">
        <v>95</v>
      </c>
      <c r="B25" s="47" t="s">
        <v>90</v>
      </c>
      <c r="C25" s="76">
        <v>3786</v>
      </c>
      <c r="D25" s="77"/>
      <c r="E25" s="75" t="s">
        <v>76</v>
      </c>
    </row>
    <row r="26" spans="1:5" ht="123" customHeight="1">
      <c r="A26" s="45" t="s">
        <v>96</v>
      </c>
      <c r="B26" s="47" t="s">
        <v>97</v>
      </c>
      <c r="C26" s="76">
        <v>242.5</v>
      </c>
      <c r="D26" s="72"/>
      <c r="E26" s="75" t="s">
        <v>76</v>
      </c>
    </row>
    <row r="27" spans="1:6" s="55" customFormat="1" ht="40.5" customHeight="1">
      <c r="A27" s="41" t="s">
        <v>136</v>
      </c>
      <c r="B27" s="46" t="s">
        <v>98</v>
      </c>
      <c r="C27" s="95">
        <f>SUM(C28:C30)</f>
        <v>2639.2</v>
      </c>
      <c r="D27" s="72">
        <f>25640.9+C27</f>
        <v>28280.100000000002</v>
      </c>
      <c r="E27" s="78"/>
      <c r="F27" s="90"/>
    </row>
    <row r="28" spans="1:5" ht="123.75" customHeight="1">
      <c r="A28" s="39" t="s">
        <v>99</v>
      </c>
      <c r="B28" s="47" t="s">
        <v>100</v>
      </c>
      <c r="C28" s="76">
        <v>734.5</v>
      </c>
      <c r="D28" s="77"/>
      <c r="E28" s="79" t="s">
        <v>101</v>
      </c>
    </row>
    <row r="29" spans="1:5" ht="69.75" customHeight="1">
      <c r="A29" s="39" t="s">
        <v>102</v>
      </c>
      <c r="B29" s="47" t="s">
        <v>103</v>
      </c>
      <c r="C29" s="76">
        <v>1304.7</v>
      </c>
      <c r="D29" s="77"/>
      <c r="E29" s="79" t="s">
        <v>104</v>
      </c>
    </row>
    <row r="30" spans="1:5" ht="175.5" customHeight="1">
      <c r="A30" s="39" t="s">
        <v>105</v>
      </c>
      <c r="B30" s="47" t="s">
        <v>103</v>
      </c>
      <c r="C30" s="76">
        <v>600</v>
      </c>
      <c r="D30" s="80">
        <f>4503.15+C30</f>
        <v>5103.15</v>
      </c>
      <c r="E30" s="79" t="s">
        <v>106</v>
      </c>
    </row>
    <row r="31" spans="1:5" ht="23.25" customHeight="1">
      <c r="A31" s="41" t="s">
        <v>127</v>
      </c>
      <c r="B31" s="42" t="s">
        <v>128</v>
      </c>
      <c r="C31" s="81">
        <f>C34+C33</f>
        <v>86.3</v>
      </c>
      <c r="D31" s="80"/>
      <c r="E31" s="79"/>
    </row>
    <row r="32" spans="1:5" ht="56.25" customHeight="1">
      <c r="A32" s="39" t="s">
        <v>129</v>
      </c>
      <c r="B32" s="44" t="s">
        <v>130</v>
      </c>
      <c r="C32" s="82">
        <f>C33+C34</f>
        <v>86.3</v>
      </c>
      <c r="D32" s="80"/>
      <c r="E32" s="79"/>
    </row>
    <row r="33" spans="1:5" ht="92.25" customHeight="1">
      <c r="A33" s="83" t="s">
        <v>131</v>
      </c>
      <c r="B33" s="84" t="s">
        <v>132</v>
      </c>
      <c r="C33" s="76">
        <v>0</v>
      </c>
      <c r="D33" s="80"/>
      <c r="E33" s="79"/>
    </row>
    <row r="34" spans="1:5" ht="44.25" customHeight="1">
      <c r="A34" s="83" t="s">
        <v>133</v>
      </c>
      <c r="B34" s="84" t="s">
        <v>134</v>
      </c>
      <c r="C34" s="76">
        <v>86.3</v>
      </c>
      <c r="D34" s="80"/>
      <c r="E34" s="79" t="s">
        <v>139</v>
      </c>
    </row>
    <row r="35" spans="1:6" s="56" customFormat="1" ht="23.25" customHeight="1">
      <c r="A35" s="54" t="s">
        <v>107</v>
      </c>
      <c r="B35" s="46"/>
      <c r="C35" s="95">
        <f>C4+C11</f>
        <v>58131.90000000001</v>
      </c>
      <c r="D35" s="72" t="e">
        <f>#REF!+#REF!</f>
        <v>#REF!</v>
      </c>
      <c r="E35" s="74"/>
      <c r="F35" s="91"/>
    </row>
    <row r="36" spans="1:2" ht="48" customHeight="1">
      <c r="A36" s="57"/>
      <c r="B36" s="58"/>
    </row>
    <row r="37" spans="1:2" ht="48" customHeight="1">
      <c r="A37" s="57"/>
      <c r="B37" s="58"/>
    </row>
    <row r="38" spans="1:5" s="93" customFormat="1" ht="48" customHeight="1">
      <c r="A38" s="57"/>
      <c r="B38" s="58"/>
      <c r="C38" s="92"/>
      <c r="D38" s="85"/>
      <c r="E38" s="59"/>
    </row>
    <row r="39" spans="1:5" s="93" customFormat="1" ht="48" customHeight="1">
      <c r="A39" s="57"/>
      <c r="B39" s="58"/>
      <c r="C39" s="92"/>
      <c r="D39" s="85"/>
      <c r="E39" s="59"/>
    </row>
    <row r="40" spans="1:5" s="93" customFormat="1" ht="48" customHeight="1">
      <c r="A40" s="57"/>
      <c r="B40" s="58"/>
      <c r="C40" s="92"/>
      <c r="D40" s="85"/>
      <c r="E40" s="59"/>
    </row>
    <row r="41" spans="1:5" s="93" customFormat="1" ht="48" customHeight="1">
      <c r="A41" s="57"/>
      <c r="B41" s="58"/>
      <c r="C41" s="92"/>
      <c r="D41" s="85"/>
      <c r="E41" s="59"/>
    </row>
    <row r="42" spans="1:5" s="93" customFormat="1" ht="48" customHeight="1">
      <c r="A42" s="57"/>
      <c r="B42" s="58"/>
      <c r="C42" s="92"/>
      <c r="D42" s="85"/>
      <c r="E42" s="59"/>
    </row>
    <row r="43" spans="1:5" s="93" customFormat="1" ht="48" customHeight="1">
      <c r="A43" s="57"/>
      <c r="B43" s="58"/>
      <c r="C43" s="92"/>
      <c r="D43" s="85"/>
      <c r="E43" s="59"/>
    </row>
    <row r="44" spans="1:5" s="93" customFormat="1" ht="48" customHeight="1">
      <c r="A44" s="57"/>
      <c r="B44" s="58"/>
      <c r="C44" s="92"/>
      <c r="D44" s="85"/>
      <c r="E44" s="59"/>
    </row>
    <row r="45" spans="1:5" s="93" customFormat="1" ht="48" customHeight="1">
      <c r="A45" s="57"/>
      <c r="B45" s="58"/>
      <c r="C45" s="92"/>
      <c r="D45" s="85"/>
      <c r="E45" s="59"/>
    </row>
  </sheetData>
  <sheetProtection/>
  <mergeCells count="3">
    <mergeCell ref="A1:E1"/>
    <mergeCell ref="A2:E2"/>
    <mergeCell ref="E18:E19"/>
  </mergeCells>
  <printOptions/>
  <pageMargins left="0.31496062992125984" right="0.11811023622047245" top="0.35433070866141736" bottom="0.15748031496062992" header="0.31496062992125984" footer="0.31496062992125984"/>
  <pageSetup fitToHeight="3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80" zoomScaleNormal="8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F32"/>
    </sheetView>
  </sheetViews>
  <sheetFormatPr defaultColWidth="9.140625" defaultRowHeight="12.75"/>
  <cols>
    <col min="1" max="1" width="8.7109375" style="1" customWidth="1"/>
    <col min="2" max="2" width="13.421875" style="1" customWidth="1"/>
    <col min="3" max="3" width="113.00390625" style="34" customWidth="1"/>
    <col min="4" max="4" width="17.28125" style="1" hidden="1" customWidth="1"/>
    <col min="5" max="5" width="18.57421875" style="1" customWidth="1"/>
    <col min="6" max="6" width="21.421875" style="1" customWidth="1"/>
    <col min="7" max="7" width="20.28125" style="34" customWidth="1"/>
    <col min="8" max="16384" width="9.140625" style="34" customWidth="1"/>
  </cols>
  <sheetData>
    <row r="1" spans="3:6" ht="15.75">
      <c r="C1" s="33"/>
      <c r="F1" s="33" t="s">
        <v>2</v>
      </c>
    </row>
    <row r="2" spans="3:4" ht="15.75">
      <c r="C2" s="33"/>
      <c r="D2" s="33"/>
    </row>
    <row r="3" spans="1:6" ht="15.75">
      <c r="A3" s="106" t="s">
        <v>22</v>
      </c>
      <c r="B3" s="106"/>
      <c r="C3" s="107"/>
      <c r="D3" s="107"/>
      <c r="E3" s="107"/>
      <c r="F3" s="107"/>
    </row>
    <row r="4" spans="3:6" ht="15.75">
      <c r="C4" s="35"/>
      <c r="F4" s="35" t="s">
        <v>3</v>
      </c>
    </row>
    <row r="5" spans="1:6" ht="15.75" customHeight="1">
      <c r="A5" s="108" t="s">
        <v>4</v>
      </c>
      <c r="B5" s="110" t="s">
        <v>5</v>
      </c>
      <c r="C5" s="111" t="s">
        <v>6</v>
      </c>
      <c r="D5" s="22"/>
      <c r="E5" s="113" t="s">
        <v>7</v>
      </c>
      <c r="F5" s="114"/>
    </row>
    <row r="6" spans="1:6" ht="73.5" customHeight="1">
      <c r="A6" s="109"/>
      <c r="B6" s="109"/>
      <c r="C6" s="112"/>
      <c r="D6" s="2" t="s">
        <v>23</v>
      </c>
      <c r="E6" s="36" t="s">
        <v>8</v>
      </c>
      <c r="F6" s="36" t="s">
        <v>18</v>
      </c>
    </row>
    <row r="7" spans="1:6" s="1" customFormat="1" ht="41.25" customHeight="1">
      <c r="A7" s="37"/>
      <c r="B7" s="29">
        <f>B8+B15+B21+B25</f>
        <v>58131.9</v>
      </c>
      <c r="C7" s="30" t="s">
        <v>9</v>
      </c>
      <c r="D7" s="31">
        <f>D8+D21+D25+D15</f>
        <v>0</v>
      </c>
      <c r="E7" s="31">
        <f>E8+E21+E25+E15</f>
        <v>48854.6</v>
      </c>
      <c r="F7" s="31">
        <f>F8+F21+F25+F15</f>
        <v>9277.3</v>
      </c>
    </row>
    <row r="8" spans="1:6" s="1" customFormat="1" ht="21.75" customHeight="1">
      <c r="A8" s="2" t="s">
        <v>10</v>
      </c>
      <c r="B8" s="29">
        <f>SUM(B9:B14)</f>
        <v>29461.2</v>
      </c>
      <c r="C8" s="30" t="s">
        <v>0</v>
      </c>
      <c r="D8" s="31">
        <f>SUM(D9:D14)</f>
        <v>0</v>
      </c>
      <c r="E8" s="31">
        <f>SUM(E9:E14)</f>
        <v>28085</v>
      </c>
      <c r="F8" s="31">
        <f>SUM(F9:F14)</f>
        <v>1376.2</v>
      </c>
    </row>
    <row r="9" spans="1:6" s="1" customFormat="1" ht="100.5" customHeight="1">
      <c r="A9" s="2"/>
      <c r="B9" s="10">
        <f>E9+F9</f>
        <v>-20886.9</v>
      </c>
      <c r="C9" s="17" t="s">
        <v>36</v>
      </c>
      <c r="D9" s="12"/>
      <c r="E9" s="12">
        <f>-20886.9</f>
        <v>-20886.9</v>
      </c>
      <c r="F9" s="12"/>
    </row>
    <row r="10" spans="1:6" s="1" customFormat="1" ht="125.25" customHeight="1">
      <c r="A10" s="2"/>
      <c r="B10" s="10">
        <f aca="true" t="shared" si="0" ref="B10:B20">E10+F10</f>
        <v>907.5</v>
      </c>
      <c r="C10" s="17" t="s">
        <v>34</v>
      </c>
      <c r="D10" s="12"/>
      <c r="E10" s="12">
        <f>907.6-0.1</f>
        <v>907.5</v>
      </c>
      <c r="F10" s="12"/>
    </row>
    <row r="11" spans="1:6" s="1" customFormat="1" ht="125.25" customHeight="1">
      <c r="A11" s="2"/>
      <c r="B11" s="10">
        <f t="shared" si="0"/>
        <v>-30</v>
      </c>
      <c r="C11" s="17" t="s">
        <v>38</v>
      </c>
      <c r="D11" s="12"/>
      <c r="E11" s="12">
        <f>-30</f>
        <v>-30</v>
      </c>
      <c r="F11" s="12"/>
    </row>
    <row r="12" spans="1:6" s="1" customFormat="1" ht="155.25" customHeight="1">
      <c r="A12" s="2"/>
      <c r="B12" s="10">
        <f t="shared" si="0"/>
        <v>46517.4</v>
      </c>
      <c r="C12" s="17" t="s">
        <v>140</v>
      </c>
      <c r="D12" s="12"/>
      <c r="E12" s="12">
        <v>46517.4</v>
      </c>
      <c r="F12" s="12"/>
    </row>
    <row r="13" spans="1:6" s="1" customFormat="1" ht="171" customHeight="1">
      <c r="A13" s="2"/>
      <c r="B13" s="10">
        <f t="shared" si="0"/>
        <v>2113.2</v>
      </c>
      <c r="C13" s="19" t="s">
        <v>141</v>
      </c>
      <c r="D13" s="12"/>
      <c r="E13" s="12">
        <f>380.6+380.6+487.2+328.6</f>
        <v>1577</v>
      </c>
      <c r="F13" s="12">
        <v>536.2</v>
      </c>
    </row>
    <row r="14" spans="1:6" s="1" customFormat="1" ht="93" customHeight="1">
      <c r="A14" s="4"/>
      <c r="B14" s="10">
        <f t="shared" si="0"/>
        <v>840</v>
      </c>
      <c r="C14" s="27" t="s">
        <v>37</v>
      </c>
      <c r="D14" s="11"/>
      <c r="E14" s="12"/>
      <c r="F14" s="12">
        <v>840</v>
      </c>
    </row>
    <row r="15" spans="1:6" s="32" customFormat="1" ht="15.75">
      <c r="A15" s="2" t="s">
        <v>11</v>
      </c>
      <c r="B15" s="29">
        <f>SUM(B16:B20)</f>
        <v>21191.9</v>
      </c>
      <c r="C15" s="30" t="s">
        <v>26</v>
      </c>
      <c r="D15" s="31">
        <f>SUM(D17:D20)</f>
        <v>0</v>
      </c>
      <c r="E15" s="31">
        <f>SUM(E16:E20)</f>
        <v>13513.6</v>
      </c>
      <c r="F15" s="31">
        <f>SUM(F16:F20)</f>
        <v>7678.3</v>
      </c>
    </row>
    <row r="16" spans="1:6" s="32" customFormat="1" ht="118.5" customHeight="1">
      <c r="A16" s="2"/>
      <c r="B16" s="10">
        <f t="shared" si="0"/>
        <v>17.9</v>
      </c>
      <c r="C16" s="39" t="s">
        <v>40</v>
      </c>
      <c r="D16" s="12"/>
      <c r="E16" s="12">
        <v>17.9</v>
      </c>
      <c r="F16" s="12"/>
    </row>
    <row r="17" spans="1:6" s="1" customFormat="1" ht="111" customHeight="1">
      <c r="A17" s="4"/>
      <c r="B17" s="10">
        <f t="shared" si="0"/>
        <v>3786</v>
      </c>
      <c r="C17" s="27" t="s">
        <v>32</v>
      </c>
      <c r="D17" s="11"/>
      <c r="E17" s="12">
        <v>3786</v>
      </c>
      <c r="F17" s="12"/>
    </row>
    <row r="18" spans="1:6" s="1" customFormat="1" ht="78.75">
      <c r="A18" s="4"/>
      <c r="B18" s="10">
        <f t="shared" si="0"/>
        <v>7678.3</v>
      </c>
      <c r="C18" s="28" t="s">
        <v>41</v>
      </c>
      <c r="D18" s="11"/>
      <c r="E18" s="12"/>
      <c r="F18" s="12">
        <v>7678.3</v>
      </c>
    </row>
    <row r="19" spans="1:6" s="1" customFormat="1" ht="111" customHeight="1">
      <c r="A19" s="4"/>
      <c r="B19" s="10">
        <f t="shared" si="0"/>
        <v>9467.2</v>
      </c>
      <c r="C19" s="27" t="s">
        <v>33</v>
      </c>
      <c r="D19" s="11"/>
      <c r="E19" s="12">
        <v>9467.2</v>
      </c>
      <c r="F19" s="12"/>
    </row>
    <row r="20" spans="1:6" s="1" customFormat="1" ht="63">
      <c r="A20" s="4"/>
      <c r="B20" s="10">
        <f t="shared" si="0"/>
        <v>242.5</v>
      </c>
      <c r="C20" s="27" t="s">
        <v>31</v>
      </c>
      <c r="D20" s="11"/>
      <c r="E20" s="12">
        <f>242.5</f>
        <v>242.5</v>
      </c>
      <c r="F20" s="12"/>
    </row>
    <row r="21" spans="1:6" s="3" customFormat="1" ht="24.75" customHeight="1">
      <c r="A21" s="18" t="s">
        <v>12</v>
      </c>
      <c r="B21" s="25">
        <f>SUM(B22:B24)</f>
        <v>2639.2</v>
      </c>
      <c r="C21" s="26" t="s">
        <v>1</v>
      </c>
      <c r="D21" s="25">
        <f>SUM(D22:D24)</f>
        <v>0</v>
      </c>
      <c r="E21" s="25">
        <f>SUM(E22:E24)</f>
        <v>1966.5</v>
      </c>
      <c r="F21" s="25">
        <f>SUM(F22:F24)</f>
        <v>672.7</v>
      </c>
    </row>
    <row r="22" spans="1:6" s="3" customFormat="1" ht="82.5" customHeight="1">
      <c r="A22" s="18"/>
      <c r="B22" s="10">
        <f>E22+F22</f>
        <v>600</v>
      </c>
      <c r="C22" s="50" t="s">
        <v>112</v>
      </c>
      <c r="D22" s="4"/>
      <c r="E22" s="5"/>
      <c r="F22" s="5">
        <v>600</v>
      </c>
    </row>
    <row r="23" spans="1:6" s="3" customFormat="1" ht="96.75" customHeight="1">
      <c r="A23" s="18"/>
      <c r="B23" s="10">
        <f>E23+F23</f>
        <v>734.5</v>
      </c>
      <c r="C23" s="8" t="s">
        <v>142</v>
      </c>
      <c r="D23" s="4"/>
      <c r="E23" s="5">
        <v>661.8</v>
      </c>
      <c r="F23" s="5">
        <v>72.7</v>
      </c>
    </row>
    <row r="24" spans="1:6" s="3" customFormat="1" ht="152.25" customHeight="1">
      <c r="A24" s="18"/>
      <c r="B24" s="10">
        <f>E24+F24</f>
        <v>1304.7</v>
      </c>
      <c r="C24" s="38" t="s">
        <v>143</v>
      </c>
      <c r="D24" s="4"/>
      <c r="E24" s="5">
        <f>643+661.7</f>
        <v>1304.7</v>
      </c>
      <c r="F24" s="5"/>
    </row>
    <row r="25" spans="1:6" s="3" customFormat="1" ht="27" customHeight="1">
      <c r="A25" s="18" t="s">
        <v>21</v>
      </c>
      <c r="B25" s="23">
        <f>SUM(B26:B32)</f>
        <v>4839.599999999999</v>
      </c>
      <c r="C25" s="24" t="s">
        <v>13</v>
      </c>
      <c r="D25" s="25">
        <f>SUM(D27:D31)</f>
        <v>0</v>
      </c>
      <c r="E25" s="25">
        <f>SUM(E26:E32)</f>
        <v>5289.5</v>
      </c>
      <c r="F25" s="25">
        <f>SUM(F26:F32)</f>
        <v>-449.90000000000003</v>
      </c>
    </row>
    <row r="26" spans="1:6" s="3" customFormat="1" ht="111" customHeight="1">
      <c r="A26" s="18"/>
      <c r="B26" s="13">
        <f aca="true" t="shared" si="1" ref="B26:B32">D26+E26+F26</f>
        <v>-1099.3</v>
      </c>
      <c r="C26" s="17" t="s">
        <v>27</v>
      </c>
      <c r="D26" s="25"/>
      <c r="E26" s="25">
        <f>-1099.3</f>
        <v>-1099.3</v>
      </c>
      <c r="F26" s="25"/>
    </row>
    <row r="27" spans="1:6" s="3" customFormat="1" ht="173.25">
      <c r="A27" s="18"/>
      <c r="B27" s="13">
        <f t="shared" si="1"/>
        <v>-2113.2</v>
      </c>
      <c r="C27" s="6" t="s">
        <v>42</v>
      </c>
      <c r="D27" s="25"/>
      <c r="E27" s="12">
        <f>-380.6-380.6-487.2-328.6</f>
        <v>-1577</v>
      </c>
      <c r="F27" s="5">
        <v>-536.2</v>
      </c>
    </row>
    <row r="28" spans="1:6" s="3" customFormat="1" ht="47.25">
      <c r="A28" s="18"/>
      <c r="B28" s="13">
        <f t="shared" si="1"/>
        <v>1955.9</v>
      </c>
      <c r="C28" s="6" t="s">
        <v>28</v>
      </c>
      <c r="D28" s="25"/>
      <c r="E28" s="5">
        <v>1955.9</v>
      </c>
      <c r="F28" s="25"/>
    </row>
    <row r="29" spans="1:6" s="3" customFormat="1" ht="147.75" customHeight="1">
      <c r="A29" s="18"/>
      <c r="B29" s="13">
        <f t="shared" si="1"/>
        <v>5890.4</v>
      </c>
      <c r="C29" s="6" t="s">
        <v>144</v>
      </c>
      <c r="D29" s="5"/>
      <c r="E29" s="5">
        <f>5749.4+141</f>
        <v>5890.4</v>
      </c>
      <c r="F29" s="5"/>
    </row>
    <row r="30" spans="1:6" s="3" customFormat="1" ht="63">
      <c r="A30" s="18"/>
      <c r="B30" s="13">
        <f t="shared" si="1"/>
        <v>73.3</v>
      </c>
      <c r="C30" s="6" t="s">
        <v>29</v>
      </c>
      <c r="D30" s="5"/>
      <c r="E30" s="5">
        <v>73.3</v>
      </c>
      <c r="F30" s="5"/>
    </row>
    <row r="31" spans="1:6" s="3" customFormat="1" ht="113.25" customHeight="1">
      <c r="A31" s="18"/>
      <c r="B31" s="13">
        <f t="shared" si="1"/>
        <v>46.2</v>
      </c>
      <c r="C31" s="6" t="s">
        <v>30</v>
      </c>
      <c r="D31" s="5"/>
      <c r="E31" s="5">
        <v>46.2</v>
      </c>
      <c r="F31" s="5"/>
    </row>
    <row r="32" spans="1:6" ht="31.5">
      <c r="A32" s="67"/>
      <c r="B32" s="13">
        <f t="shared" si="1"/>
        <v>86.3</v>
      </c>
      <c r="C32" s="69" t="s">
        <v>125</v>
      </c>
      <c r="D32" s="67"/>
      <c r="E32" s="67"/>
      <c r="F32" s="68">
        <v>86.3</v>
      </c>
    </row>
    <row r="35" ht="15.75">
      <c r="B35" s="16"/>
    </row>
  </sheetData>
  <sheetProtection/>
  <mergeCells count="5">
    <mergeCell ref="A3:F3"/>
    <mergeCell ref="A5:A6"/>
    <mergeCell ref="B5:B6"/>
    <mergeCell ref="C5:C6"/>
    <mergeCell ref="E5:F5"/>
  </mergeCells>
  <printOptions/>
  <pageMargins left="0.11811023622047245" right="0.11811023622047245" top="0.1968503937007874" bottom="0.1968503937007874" header="0.31496062992125984" footer="0.31496062992125984"/>
  <pageSetup fitToHeight="7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60" zoomScalePageLayoutView="0" workbookViewId="0" topLeftCell="A12">
      <selection activeCell="U17" sqref="U17"/>
    </sheetView>
  </sheetViews>
  <sheetFormatPr defaultColWidth="9.140625" defaultRowHeight="12.75"/>
  <cols>
    <col min="1" max="1" width="4.7109375" style="1" customWidth="1"/>
    <col min="2" max="2" width="35.57421875" style="1" customWidth="1"/>
    <col min="3" max="3" width="14.57421875" style="1" customWidth="1"/>
    <col min="4" max="4" width="16.00390625" style="1" customWidth="1"/>
    <col min="5" max="5" width="120.140625" style="1" customWidth="1"/>
    <col min="6" max="6" width="20.8515625" style="1" customWidth="1"/>
    <col min="7" max="16384" width="9.140625" style="1" customWidth="1"/>
  </cols>
  <sheetData>
    <row r="1" ht="23.25" customHeight="1">
      <c r="E1" s="20" t="s">
        <v>20</v>
      </c>
    </row>
    <row r="2" ht="8.25" customHeight="1">
      <c r="E2" s="21"/>
    </row>
    <row r="3" spans="1:5" ht="37.5" customHeight="1">
      <c r="A3" s="116" t="s">
        <v>123</v>
      </c>
      <c r="B3" s="116"/>
      <c r="C3" s="116"/>
      <c r="D3" s="116"/>
      <c r="E3" s="116"/>
    </row>
    <row r="4" ht="15.75">
      <c r="E4" s="21" t="s">
        <v>14</v>
      </c>
    </row>
    <row r="5" spans="1:5" s="15" customFormat="1" ht="51" customHeight="1">
      <c r="A5" s="51" t="s">
        <v>4</v>
      </c>
      <c r="B5" s="22" t="s">
        <v>15</v>
      </c>
      <c r="C5" s="22" t="s">
        <v>16</v>
      </c>
      <c r="D5" s="22" t="s">
        <v>17</v>
      </c>
      <c r="E5" s="22" t="s">
        <v>6</v>
      </c>
    </row>
    <row r="6" spans="1:5" s="66" customFormat="1" ht="16.5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</row>
    <row r="7" spans="1:5" s="9" customFormat="1" ht="80.25" customHeight="1">
      <c r="A7" s="121" t="s">
        <v>10</v>
      </c>
      <c r="B7" s="117" t="s">
        <v>8</v>
      </c>
      <c r="C7" s="5">
        <f>-163.3-75</f>
        <v>-238.3</v>
      </c>
      <c r="D7" s="5"/>
      <c r="E7" s="6" t="s">
        <v>25</v>
      </c>
    </row>
    <row r="8" spans="1:5" s="9" customFormat="1" ht="103.5" customHeight="1">
      <c r="A8" s="122"/>
      <c r="B8" s="118"/>
      <c r="C8" s="5">
        <f>-250-156-126.7-74.7-141</f>
        <v>-748.4000000000001</v>
      </c>
      <c r="D8" s="5"/>
      <c r="E8" s="6" t="s">
        <v>120</v>
      </c>
    </row>
    <row r="9" spans="1:5" s="9" customFormat="1" ht="104.25" customHeight="1">
      <c r="A9" s="122"/>
      <c r="B9" s="118"/>
      <c r="C9" s="5">
        <f>-22.2</f>
        <v>-22.2</v>
      </c>
      <c r="D9" s="5"/>
      <c r="E9" s="6" t="s">
        <v>35</v>
      </c>
    </row>
    <row r="10" spans="1:5" s="9" customFormat="1" ht="72" customHeight="1">
      <c r="A10" s="122"/>
      <c r="B10" s="118"/>
      <c r="C10" s="5">
        <f>-625</f>
        <v>-625</v>
      </c>
      <c r="D10" s="5"/>
      <c r="E10" s="6" t="s">
        <v>113</v>
      </c>
    </row>
    <row r="11" spans="1:5" s="9" customFormat="1" ht="77.25" customHeight="1">
      <c r="A11" s="122"/>
      <c r="B11" s="118"/>
      <c r="C11" s="5">
        <f>-2629.1</f>
        <v>-2629.1</v>
      </c>
      <c r="D11" s="5"/>
      <c r="E11" s="6" t="s">
        <v>115</v>
      </c>
    </row>
    <row r="12" spans="1:5" s="9" customFormat="1" ht="121.5" customHeight="1">
      <c r="A12" s="122"/>
      <c r="B12" s="118"/>
      <c r="C12" s="5">
        <f>-2527.6</f>
        <v>-2527.6</v>
      </c>
      <c r="D12" s="5"/>
      <c r="E12" s="6" t="s">
        <v>137</v>
      </c>
    </row>
    <row r="13" spans="1:5" s="9" customFormat="1" ht="15.75">
      <c r="A13" s="122"/>
      <c r="B13" s="118"/>
      <c r="C13" s="5">
        <f>-2450</f>
        <v>-2450</v>
      </c>
      <c r="D13" s="5"/>
      <c r="E13" s="6" t="s">
        <v>108</v>
      </c>
    </row>
    <row r="14" spans="1:5" s="9" customFormat="1" ht="78.75">
      <c r="A14" s="123"/>
      <c r="B14" s="119"/>
      <c r="C14" s="5">
        <f>-25610</f>
        <v>-25610</v>
      </c>
      <c r="D14" s="5"/>
      <c r="E14" s="6" t="s">
        <v>118</v>
      </c>
    </row>
    <row r="15" spans="1:5" s="9" customFormat="1" ht="93.75" customHeight="1">
      <c r="A15" s="122"/>
      <c r="B15" s="120"/>
      <c r="C15" s="5"/>
      <c r="D15" s="5">
        <v>25610</v>
      </c>
      <c r="E15" s="6" t="s">
        <v>138</v>
      </c>
    </row>
    <row r="16" spans="1:5" s="9" customFormat="1" ht="69" customHeight="1">
      <c r="A16" s="122"/>
      <c r="B16" s="120"/>
      <c r="C16" s="5"/>
      <c r="D16" s="5">
        <f>2450+250</f>
        <v>2700</v>
      </c>
      <c r="E16" s="48" t="s">
        <v>121</v>
      </c>
    </row>
    <row r="17" spans="1:5" s="9" customFormat="1" ht="91.5" customHeight="1">
      <c r="A17" s="122"/>
      <c r="B17" s="120"/>
      <c r="C17" s="5"/>
      <c r="D17" s="5">
        <f>75</f>
        <v>75</v>
      </c>
      <c r="E17" s="6" t="s">
        <v>114</v>
      </c>
    </row>
    <row r="18" spans="1:5" s="9" customFormat="1" ht="38.25" customHeight="1">
      <c r="A18" s="122"/>
      <c r="B18" s="120"/>
      <c r="C18" s="5"/>
      <c r="D18" s="5">
        <v>41</v>
      </c>
      <c r="E18" s="7" t="s">
        <v>24</v>
      </c>
    </row>
    <row r="19" spans="1:5" s="9" customFormat="1" ht="54.75" customHeight="1">
      <c r="A19" s="122"/>
      <c r="B19" s="120"/>
      <c r="C19" s="5"/>
      <c r="D19" s="5">
        <v>2000</v>
      </c>
      <c r="E19" s="49" t="s">
        <v>111</v>
      </c>
    </row>
    <row r="20" spans="1:5" s="9" customFormat="1" ht="54.75" customHeight="1">
      <c r="A20" s="122"/>
      <c r="B20" s="120"/>
      <c r="C20" s="5"/>
      <c r="D20" s="5">
        <f>177.7+199.2+1265.4</f>
        <v>1642.3000000000002</v>
      </c>
      <c r="E20" s="7" t="s">
        <v>109</v>
      </c>
    </row>
    <row r="21" spans="1:5" s="9" customFormat="1" ht="64.5" customHeight="1">
      <c r="A21" s="122"/>
      <c r="B21" s="120"/>
      <c r="C21" s="5"/>
      <c r="D21" s="5">
        <f>994.1+880</f>
        <v>1874.1</v>
      </c>
      <c r="E21" s="6" t="s">
        <v>122</v>
      </c>
    </row>
    <row r="22" spans="1:5" s="9" customFormat="1" ht="56.25" customHeight="1">
      <c r="A22" s="122"/>
      <c r="B22" s="120"/>
      <c r="C22" s="5"/>
      <c r="D22" s="5">
        <v>1972.2</v>
      </c>
      <c r="E22" s="6" t="s">
        <v>110</v>
      </c>
    </row>
    <row r="23" spans="1:5" s="9" customFormat="1" ht="36" customHeight="1">
      <c r="A23" s="123"/>
      <c r="B23" s="120"/>
      <c r="C23" s="5"/>
      <c r="D23" s="5">
        <v>126.7</v>
      </c>
      <c r="E23" s="6" t="s">
        <v>116</v>
      </c>
    </row>
    <row r="24" spans="1:5" s="9" customFormat="1" ht="64.5" customHeight="1">
      <c r="A24" s="96" t="s">
        <v>11</v>
      </c>
      <c r="B24" s="97" t="s">
        <v>145</v>
      </c>
      <c r="C24" s="5">
        <f>-1265.4</f>
        <v>-1265.4</v>
      </c>
      <c r="D24" s="5"/>
      <c r="E24" s="6" t="s">
        <v>119</v>
      </c>
    </row>
    <row r="25" spans="1:5" s="9" customFormat="1" ht="84.75" customHeight="1">
      <c r="A25" s="64" t="s">
        <v>12</v>
      </c>
      <c r="B25" s="64" t="s">
        <v>124</v>
      </c>
      <c r="C25" s="5"/>
      <c r="D25" s="5">
        <v>74.7</v>
      </c>
      <c r="E25" s="6" t="s">
        <v>117</v>
      </c>
    </row>
    <row r="26" spans="1:5" s="14" customFormat="1" ht="33" customHeight="1">
      <c r="A26" s="115" t="s">
        <v>19</v>
      </c>
      <c r="B26" s="115"/>
      <c r="C26" s="25">
        <f>SUM(C7:C25)</f>
        <v>-36116</v>
      </c>
      <c r="D26" s="62">
        <f>SUM(D7:D25)</f>
        <v>36115.99999999999</v>
      </c>
      <c r="E26" s="63"/>
    </row>
    <row r="28" ht="15.75">
      <c r="D28" s="16"/>
    </row>
    <row r="29" ht="15.75">
      <c r="D29" s="16"/>
    </row>
  </sheetData>
  <sheetProtection/>
  <mergeCells count="6">
    <mergeCell ref="A26:B26"/>
    <mergeCell ref="A3:E3"/>
    <mergeCell ref="B7:B14"/>
    <mergeCell ref="B15:B23"/>
    <mergeCell ref="A7:A14"/>
    <mergeCell ref="A15:A23"/>
  </mergeCells>
  <printOptions/>
  <pageMargins left="0.11811023622047245" right="0.31496062992125984" top="0.15748031496062992" bottom="0.35433070866141736" header="0.31496062992125984" footer="0.31496062992125984"/>
  <pageSetup fitToHeight="7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2016-06-09T03:45:00Z</cp:lastPrinted>
  <dcterms:created xsi:type="dcterms:W3CDTF">1996-10-08T23:32:33Z</dcterms:created>
  <dcterms:modified xsi:type="dcterms:W3CDTF">2016-06-09T03:46:23Z</dcterms:modified>
  <cp:category/>
  <cp:version/>
  <cp:contentType/>
  <cp:contentStatus/>
</cp:coreProperties>
</file>